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3"/>
  </bookViews>
  <sheets>
    <sheet name="итог" sheetId="4" r:id="rId1"/>
    <sheet name="К1" sheetId="1" r:id="rId2"/>
    <sheet name="К2" sheetId="2" r:id="rId3"/>
    <sheet name="К3" sheetId="3" r:id="rId4"/>
  </sheets>
  <definedNames>
    <definedName name="OLE_LINK18" localSheetId="2">К2!#REF!</definedName>
    <definedName name="OLE_LINK18" localSheetId="3">К3!#REF!</definedName>
    <definedName name="_xlnm.Print_Area" localSheetId="0">итог!$A$1:$U$32</definedName>
  </definedNames>
  <calcPr calcId="152511"/>
</workbook>
</file>

<file path=xl/calcChain.xml><?xml version="1.0" encoding="utf-8"?>
<calcChain xmlns="http://schemas.openxmlformats.org/spreadsheetml/2006/main">
  <c r="D51" i="2" l="1"/>
  <c r="D50" i="2"/>
  <c r="C53" i="2"/>
  <c r="D53" i="2"/>
  <c r="D87" i="2"/>
  <c r="E82" i="3" l="1"/>
  <c r="E75" i="3"/>
  <c r="E70" i="3"/>
  <c r="E71" i="3"/>
  <c r="C87" i="2"/>
  <c r="C85" i="2"/>
  <c r="C84" i="2"/>
  <c r="D52" i="2"/>
  <c r="D47" i="3"/>
  <c r="E47" i="3" s="1"/>
  <c r="E43" i="3"/>
  <c r="E44" i="3"/>
  <c r="E36" i="3"/>
  <c r="E31" i="3"/>
  <c r="E32" i="3"/>
  <c r="E29" i="3"/>
  <c r="E46" i="2"/>
  <c r="D46" i="3" s="1"/>
  <c r="E46" i="3" s="1"/>
  <c r="E47" i="2"/>
  <c r="E45" i="2"/>
  <c r="D45" i="3" s="1"/>
  <c r="E45" i="3" s="1"/>
  <c r="H46" i="2"/>
  <c r="E48" i="2"/>
  <c r="D48" i="3" s="1"/>
  <c r="E48" i="3" s="1"/>
  <c r="E26" i="2"/>
  <c r="E27" i="2"/>
  <c r="D30" i="3" s="1"/>
  <c r="D60" i="2" l="1"/>
  <c r="C60" i="2"/>
  <c r="D61" i="2"/>
  <c r="C61" i="2"/>
  <c r="D82" i="2"/>
  <c r="C82" i="2"/>
  <c r="D81" i="2"/>
  <c r="D85" i="2" s="1"/>
  <c r="C81" i="2"/>
  <c r="C80" i="2"/>
  <c r="E74" i="2"/>
  <c r="E71" i="2"/>
  <c r="E70" i="2"/>
  <c r="C51" i="2" l="1"/>
  <c r="C50" i="2"/>
  <c r="E53" i="2"/>
  <c r="C52" i="2"/>
  <c r="E52" i="2" s="1"/>
  <c r="E51" i="2" l="1"/>
  <c r="D22" i="2"/>
  <c r="E22" i="2" s="1"/>
  <c r="C22" i="2"/>
  <c r="C21" i="2"/>
  <c r="C20" i="2"/>
  <c r="E62" i="1"/>
  <c r="E50" i="1"/>
  <c r="E49" i="1"/>
  <c r="E48" i="1"/>
  <c r="E47" i="1"/>
  <c r="E46" i="1"/>
  <c r="E45" i="1"/>
  <c r="E40" i="1"/>
  <c r="E39" i="1"/>
  <c r="E41" i="1"/>
  <c r="E38" i="1"/>
  <c r="E10" i="1" l="1"/>
  <c r="D57" i="3" l="1"/>
  <c r="E57" i="3" s="1"/>
  <c r="E61" i="3" s="1"/>
  <c r="D56" i="3"/>
  <c r="D14" i="3"/>
  <c r="E14" i="3" s="1"/>
  <c r="D13" i="3"/>
  <c r="E13" i="3" s="1"/>
  <c r="D21" i="2"/>
  <c r="E21" i="2" s="1"/>
  <c r="D20" i="2"/>
  <c r="E20" i="2" s="1"/>
  <c r="D12" i="3"/>
  <c r="E12" i="3" s="1"/>
  <c r="D11" i="3"/>
  <c r="E11" i="3" s="1"/>
  <c r="D59" i="2" l="1"/>
  <c r="C59" i="2"/>
  <c r="E50" i="2"/>
  <c r="E25" i="2"/>
  <c r="E44" i="1" l="1"/>
  <c r="E36" i="1"/>
  <c r="E37" i="1"/>
  <c r="E34" i="1"/>
  <c r="E25" i="1" l="1"/>
  <c r="E19" i="1"/>
  <c r="E18" i="1"/>
  <c r="E17" i="1"/>
  <c r="E16" i="1"/>
  <c r="E57" i="1" l="1"/>
  <c r="E61" i="1"/>
  <c r="E35" i="1"/>
  <c r="E33" i="1"/>
  <c r="E32" i="1"/>
  <c r="E13" i="1" l="1"/>
  <c r="D10" i="3"/>
  <c r="E10" i="3" s="1"/>
  <c r="D80" i="2" l="1"/>
  <c r="E69" i="3"/>
  <c r="E69" i="2"/>
  <c r="E68" i="3"/>
  <c r="E68" i="2"/>
  <c r="E66" i="2"/>
  <c r="D66" i="3" s="1"/>
  <c r="E65" i="3"/>
  <c r="E64" i="2"/>
  <c r="D64" i="3" s="1"/>
  <c r="E64" i="3" s="1"/>
  <c r="E80" i="2" l="1"/>
  <c r="G80" i="2"/>
  <c r="D84" i="2"/>
  <c r="E37" i="3"/>
  <c r="E33" i="3"/>
  <c r="E34" i="3"/>
  <c r="E35" i="3"/>
  <c r="E30" i="3"/>
  <c r="E25" i="3"/>
  <c r="E26" i="3"/>
  <c r="E27" i="3"/>
  <c r="E28" i="3"/>
  <c r="E52" i="3" s="1"/>
  <c r="C86" i="2" l="1"/>
  <c r="D9" i="3"/>
  <c r="E9" i="3" s="1"/>
  <c r="D86" i="2" l="1"/>
  <c r="E86" i="2" s="1"/>
  <c r="E51" i="1"/>
  <c r="E43" i="1"/>
  <c r="E30" i="1"/>
  <c r="E31" i="1"/>
  <c r="E23" i="1"/>
  <c r="E24" i="1"/>
  <c r="E26" i="1"/>
  <c r="E61" i="2" l="1"/>
  <c r="A49" i="3"/>
  <c r="A42" i="3"/>
  <c r="D39" i="3"/>
  <c r="E58" i="2"/>
  <c r="E12" i="1"/>
  <c r="E14" i="1"/>
  <c r="E15" i="1"/>
  <c r="E20" i="1"/>
  <c r="E56" i="3" l="1"/>
  <c r="D58" i="3"/>
  <c r="E58" i="3" s="1"/>
  <c r="E81" i="2"/>
  <c r="E87" i="2"/>
  <c r="E60" i="2"/>
  <c r="E59" i="2"/>
  <c r="E59" i="3" l="1"/>
  <c r="E60" i="3"/>
  <c r="E66" i="3"/>
  <c r="D38" i="3"/>
  <c r="E38" i="3" s="1"/>
  <c r="E63" i="2"/>
  <c r="D88" i="2"/>
  <c r="C88" i="2"/>
  <c r="E54" i="3" l="1"/>
  <c r="D63" i="3"/>
  <c r="E88" i="2"/>
  <c r="E63" i="3" l="1"/>
  <c r="E59" i="1" l="1"/>
  <c r="E72" i="2"/>
  <c r="E73" i="2"/>
  <c r="E75" i="2"/>
  <c r="E76" i="2"/>
  <c r="E77" i="2"/>
  <c r="D77" i="3" s="1"/>
  <c r="E77" i="3" s="1"/>
  <c r="E78" i="2"/>
  <c r="D78" i="3" s="1"/>
  <c r="E78" i="3" s="1"/>
  <c r="E79" i="2"/>
  <c r="D79" i="3" s="1"/>
  <c r="E79" i="3" s="1"/>
  <c r="E49" i="2"/>
  <c r="D49" i="3" s="1"/>
  <c r="E49" i="3" s="1"/>
  <c r="E19" i="2"/>
  <c r="E67" i="2"/>
  <c r="D67" i="3" s="1"/>
  <c r="E65" i="2"/>
  <c r="E42" i="2"/>
  <c r="D42" i="3" s="1"/>
  <c r="E42" i="3" s="1"/>
  <c r="E51" i="3" s="1"/>
  <c r="E41" i="2"/>
  <c r="E40" i="2"/>
  <c r="E18" i="2"/>
  <c r="E17" i="2"/>
  <c r="D17" i="3" s="1"/>
  <c r="E60" i="1"/>
  <c r="E58" i="1"/>
  <c r="E56" i="1"/>
  <c r="E29" i="1"/>
  <c r="E28" i="1"/>
  <c r="E27" i="1"/>
  <c r="E22" i="1"/>
  <c r="E11" i="1"/>
  <c r="E9" i="1"/>
  <c r="E81" i="3" l="1"/>
  <c r="E80" i="3"/>
  <c r="E84" i="3" s="1"/>
  <c r="E84" i="2"/>
  <c r="C20" i="4" s="1"/>
  <c r="E67" i="3"/>
  <c r="A20" i="4"/>
  <c r="D74" i="3"/>
  <c r="E74" i="3" s="1"/>
  <c r="D72" i="3"/>
  <c r="E72" i="3" s="1"/>
  <c r="D76" i="3"/>
  <c r="E76" i="3" s="1"/>
  <c r="D73" i="3"/>
  <c r="E73" i="3" s="1"/>
  <c r="E39" i="3"/>
  <c r="D41" i="3"/>
  <c r="E41" i="3" s="1"/>
  <c r="D40" i="3"/>
  <c r="E40" i="3" s="1"/>
  <c r="E17" i="3"/>
  <c r="D19" i="3"/>
  <c r="E19" i="3" s="1"/>
  <c r="D18" i="3"/>
  <c r="E18" i="3" s="1"/>
  <c r="E85" i="2"/>
  <c r="E54" i="2"/>
  <c r="E53" i="3" l="1"/>
  <c r="E50" i="3"/>
  <c r="E22" i="3"/>
  <c r="E20" i="3"/>
  <c r="E21" i="3"/>
  <c r="E87" i="3" l="1"/>
  <c r="E85" i="3"/>
  <c r="E20" i="4"/>
  <c r="G20" i="4" s="1"/>
</calcChain>
</file>

<file path=xl/sharedStrings.xml><?xml version="1.0" encoding="utf-8"?>
<sst xmlns="http://schemas.openxmlformats.org/spreadsheetml/2006/main" count="407" uniqueCount="154">
  <si>
    <t>Наименование показателя индикатора</t>
  </si>
  <si>
    <t>Запланированное значение целевого индикатора (показателя эффективности) программы</t>
  </si>
  <si>
    <t>Достигнутое значение целевого индикатора (показателя эффективности) программы</t>
  </si>
  <si>
    <t>% выполнения</t>
  </si>
  <si>
    <t>Подпрограмма "Развитие дошкольного образования"</t>
  </si>
  <si>
    <t>Соотношение детей, охваченных дошкольным образованием, от общей численности детей</t>
  </si>
  <si>
    <t>Единица измерения</t>
  </si>
  <si>
    <t>%</t>
  </si>
  <si>
    <t>ед.</t>
  </si>
  <si>
    <t>Отношение численности детей в возрасте 3-7 лет, которым предоставлена возможность получать услуги дошкольного образования, к численности детей в возрасте 3-7 лет, скорректированной на численность детей в возрасте 5-7 лет, обучающихся в школах</t>
  </si>
  <si>
    <t>Подпрограмма "Развитие общего образования"</t>
  </si>
  <si>
    <t>Подпрограмма "Переподготовка и курсы повышения квалификации"</t>
  </si>
  <si>
    <t>Подпрограмма "Обеспечение реализации муниципальной программы и прочие мероприятия в области образования"</t>
  </si>
  <si>
    <t>Отношение количества учащихся муниципальных общеобразовательных организаций, участвующих в олимпиадах, конкурсах, семинарах и конференциях научно – исследовательской деятельности к общей численности учащихся муниципальных общеобразовательных организаций</t>
  </si>
  <si>
    <t>Охват учащихся общеобразовательных организаций горячим питанием</t>
  </si>
  <si>
    <t>Оценка по комплексному критерию К1</t>
  </si>
  <si>
    <t>Формулировка критерия - достижение целевых индикаторов и показателей эффективности программы.</t>
  </si>
  <si>
    <t>Формулировка критерия - обеспечение финансирования программных меропритий</t>
  </si>
  <si>
    <t>Наименование мероприятия</t>
  </si>
  <si>
    <t xml:space="preserve">Расходы на обеспечение деятельности (оказание услуг) муниципальных дошкольных организаций </t>
  </si>
  <si>
    <t>Обеспечение государственных гарантий реализации прав на получение общедоступного и бесплатного дошкольного образования</t>
  </si>
  <si>
    <t>Осуществление отдельных полномочий Краснодарского края на компенсацию расходов на оплату жилых помещений, отопления и освещения работникам муниципальных дошкольных организаций, проживающим и работающим в сельской местности</t>
  </si>
  <si>
    <t>ИТОГО</t>
  </si>
  <si>
    <t>Обеспечение государственных гарантий реализации прав на получение общедоступного и бесплатного начального общего, основного общего и среднего общего образования</t>
  </si>
  <si>
    <t>Осуществление отдельных полномочий Краснодарского края на компенсацию расходов на оплату жилых помещений, отопления и освещения работникам муниципальных общеобразовательных организаций, проживающим и работающим в сельской местности</t>
  </si>
  <si>
    <t>Организация питания учащихся в общеобразовательных организациях из многодетных семей</t>
  </si>
  <si>
    <t>Предоставление субсидий муниципальным общеобразовательным организациям на выполнение муниципального задания</t>
  </si>
  <si>
    <t>Источник финансирования</t>
  </si>
  <si>
    <t>Муниципальный бюджет</t>
  </si>
  <si>
    <t>Краевой            бюджет</t>
  </si>
  <si>
    <t>в том числе муниципальный бюджет</t>
  </si>
  <si>
    <t>краевой бюджет</t>
  </si>
  <si>
    <t>Проведение олимпиад, конкурсов, семинаров и конференций научно-исследовательской деятельности учащихся общеобразовательных организаций</t>
  </si>
  <si>
    <t>Проведение краевых  спортивных соревнований среди учащихся общеобразовательных организаций и организаций дополнительного образования детей</t>
  </si>
  <si>
    <t>Частичная компенсация удорожания стоимости питания учащихся</t>
  </si>
  <si>
    <t>Обеспечение молоком и молочными продуктами учащихся общеобразовательных организаций</t>
  </si>
  <si>
    <t xml:space="preserve">Предоставление субсидий на обеспечение стимулирования отдельных категорий работников муниципальных образовательных организаций </t>
  </si>
  <si>
    <t>Предоставление субсидий муниципальным казенным учреждениям централизованной бухгалтерии управления образования, центру оценки качества образования, информационно-методическому центру, хозяйственно-эксплуатационной службе на выплату персоналу в целях обеспечения функций государственными (муниципальными) органами</t>
  </si>
  <si>
    <t>Приобретение товаров, работ и услуг для государственных (муниципальных) нужд</t>
  </si>
  <si>
    <t>Иные бюджетные ассигнования</t>
  </si>
  <si>
    <t>ИТОГО ПО МУНИЦИПАЛЬНОЙ ПРОГРАММЕ</t>
  </si>
  <si>
    <t>Оценка по комплексному критерию К2</t>
  </si>
  <si>
    <t>Оценка по комплексному критерию К3</t>
  </si>
  <si>
    <t>Формулировка критерия - степень выполнения запланированных мероприятий</t>
  </si>
  <si>
    <t>Примечание</t>
  </si>
  <si>
    <t xml:space="preserve">ИТОГО </t>
  </si>
  <si>
    <t xml:space="preserve">          Оценка эффективности программы основана на расчете трех комплексных критериев:</t>
  </si>
  <si>
    <t>К1 - достижение целевых индикаторов и показателей эффективности программы</t>
  </si>
  <si>
    <t>К2 - обеспечение финансирования программных мероприятий</t>
  </si>
  <si>
    <t>К3 - степень выполнения запланированных мероприятий</t>
  </si>
  <si>
    <t>Расчет интегральной оценки программ</t>
  </si>
  <si>
    <t>Интегральный (итоговый) показатель рейтинга программы рассчитывается на основе полученных оценок по комплексным критериям с учетом их весовых коэффициентов по следующей формуле:</t>
  </si>
  <si>
    <t>R = K1 х Z1 + K2 х Z2 + K3 х Z3</t>
  </si>
  <si>
    <t>К1</t>
  </si>
  <si>
    <t>Z1</t>
  </si>
  <si>
    <t>K2</t>
  </si>
  <si>
    <t>Z2</t>
  </si>
  <si>
    <t>K3</t>
  </si>
  <si>
    <t>Z3</t>
  </si>
  <si>
    <t>R</t>
  </si>
  <si>
    <t xml:space="preserve">Начальник управления образования                                                                                                                                  </t>
  </si>
  <si>
    <t>Показатель К1 - рассчитан в приложении 1 "Оценка по комплексному критерию К1"</t>
  </si>
  <si>
    <t>Показатель Z1 -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</si>
  <si>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Показатель К2 - рассчитан в приложении 2 "Оценка по комплексному критерию К2"</t>
  </si>
  <si>
    <t>Показатель Z2 -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</si>
  <si>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Показатель К3 - рассчитан в приложении 3 "Оценка по комплексному критерию К3"</t>
  </si>
  <si>
    <t>Показатель Z3 - утвержден постановлением администрации муниципального образования Крымский район от 18 декабря 2015 года "Об утверждении порядка разработки, утверждения и реализации муниципальных программ муниципального образования Крымский район" (приложение 4)</t>
  </si>
  <si>
    <t>тыс.руб.</t>
  </si>
  <si>
    <t>федеральный бюджет</t>
  </si>
  <si>
    <t xml:space="preserve">Оценка эффективности реализации муниципальной программы муниципального обращзования Крымский район "Развитие образования" </t>
  </si>
  <si>
    <t>Приложение 4</t>
  </si>
  <si>
    <t>Среднегодовая численность воспитанников, получающих дошкольное образование в муниципальных дошкольных образовательных организациях</t>
  </si>
  <si>
    <t>Количество педагогических работников и членов их семей, получающих компенсацию расходов на оплату жилых помещений, отопления, освещения</t>
  </si>
  <si>
    <t>чел.</t>
  </si>
  <si>
    <t>Среднегодовая численность обучающихся, получающих дошкольное, начальное общее, основное общее, среднее общее образование в муниципальных общеобразовательных организациях, в том числе</t>
  </si>
  <si>
    <t>среднегодовая численность воспитанников, получающих дошкольное образование в муниципальных общеобразовательных организациях</t>
  </si>
  <si>
    <t>среднегодовая численность учащихся, получающих начальное общее, основное общее, среднее общее образование в муниципальных общеобразовательных организациях</t>
  </si>
  <si>
    <t>Доля фонда оплаты труда вспомогательного, административно – управленческого персонала в общем фонде оплаты труда муниципальных общеобразовательных организаций не более</t>
  </si>
  <si>
    <t>Количество педагогических работников и членов их семей, получающих компенсацию на оплату жилых помещений, отопления и освещения</t>
  </si>
  <si>
    <t>Подпрограмма "Развитие дополнительного образования"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</si>
  <si>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t>
  </si>
  <si>
    <t>Предоставление субсидий организациям дополнительного образования детей на выполнение муниципального задания</t>
  </si>
  <si>
    <t>Проведение государственной экспертизы проектной документации и результатов инженерных изысканий</t>
  </si>
  <si>
    <t>Краевой бюджет</t>
  </si>
  <si>
    <t>Федеральный бюджет</t>
  </si>
  <si>
    <t>Организация предоставления общедоступного и бесплатного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(приобретение автобусов и микроавтобусов для муниципальных образовательных организаций)</t>
  </si>
  <si>
    <t xml:space="preserve">федеральный </t>
  </si>
  <si>
    <t>федеральный</t>
  </si>
  <si>
    <t xml:space="preserve">Проведение проектных (изыскательных) работ, приобретение движимого имущества, технологическое присоединение энергопринимающих устройств объектов социальной сферы, газификация </t>
  </si>
  <si>
    <t>Проведение мероприятий по профилактике наркомании в образовательных организациях</t>
  </si>
  <si>
    <t>Проведение мероприятий для повышения профессионального мастерства педагогов образовательных организаций</t>
  </si>
  <si>
    <t>В.В. Колтаевская</t>
  </si>
  <si>
    <t xml:space="preserve">Отношение среднемесячной заработной платы педагогических работников образовательных организаций общего образования к среднемесячной заработной плате в Краснодарском крае </t>
  </si>
  <si>
    <t>Охват питанием детей из многодетных семей</t>
  </si>
  <si>
    <t>Число педагогических работников, участвующих в проведении государственной итоговой аттестации по программам среднего общего образования в муниципальных общеобразовательных организациях Крымского района</t>
  </si>
  <si>
    <t>Среднесписочная численность отдельных категорий работников муниципальных общеобразовательных образовательных организаций, получающих стимулирование в 3000 рублей в месяц из краевого бюджета</t>
  </si>
  <si>
    <t>Среднесписочная численность педагогических работников муниципальных общеобразовательных организаций, реализующих образовательные программы дошкольного образования, которым осуществляются доплаты в 3000 рублей из краевого бюджета в месяц</t>
  </si>
  <si>
    <t>Численность педагогических работни¬ков, являющихся выпускниками образовательной организации среднего профессионального или высшего образования в возрасте до 35 лет, трудо-устроенных по основному месту работы в течение года со дня окончания образовательной организации среднего профессионального или высшего образования по специальности в соответствии с полученной квалифика¬цией в муниципальную общеобразова¬тельную организацию Краснодарского края, но не ранее чем с 1 января 2018 года, которым осуществляются ежемесячные стимулирующие выплаты в размере 3 000 рублей, физических лиц</t>
  </si>
  <si>
    <t>Отношение численности педагогических работников организаций дополнительного образования, прошедших переподготовку и курсы повышения квалификации, в том числе и краткосрочные, к общей численности педагогических работников организаций дополнительного образования</t>
  </si>
  <si>
    <t>Отношение численности специалистов МКУ ИМЦ и МКУ ЦОКО, прошедших переподготовку и курсы повышения квалификации, в том числе и краткосрочные, к общей численности работников МКУ ИМЦ и МКУ ЦОКО</t>
  </si>
  <si>
    <t>Охват учащихся начальных классов, получающих молоко и молочные продукты</t>
  </si>
  <si>
    <t>Уровень профилактической работы (увеличение охвата обучающихся мероприятиями антинаркотической направленности)</t>
  </si>
  <si>
    <t>Охват педагогов, принявших участие в мероприятиях различного уровня (в общей численности педагогов)</t>
  </si>
  <si>
    <r>
      <t xml:space="preserve">По итогам проведения анализа интегрального (итогового) показателя рейтинга муниципальной программы мунииципального образования Крымский район - </t>
    </r>
    <r>
      <rPr>
        <b/>
        <sz val="11"/>
        <rFont val="Times New Roman"/>
        <family val="1"/>
        <charset val="204"/>
      </rPr>
      <t>низкий уровень эффективности программы</t>
    </r>
  </si>
  <si>
    <t>Доля расходов на приобретение учебников и учебных пособий, средств обучения, игр, игрушек в общем объеме субвенции, исчисленном по нормативам финансового обеспечения образовательной деятельности (нормативам подушевого финансирования расходов), в муниципальных дошкольных образовательных организациях не менее</t>
  </si>
  <si>
    <t>Доля фонда оплаты труда вспомогательного, административно – управленческого персонала в общем фонде оплаты труда муниципальных дошкольных образовательных организаций финансируемых из краевого бюджета не более</t>
  </si>
  <si>
    <t xml:space="preserve">Среднесписочная численность отдельных категорий работников муниципальных дошкольных образовательных организаций, получающих стимулирование в 3000 рублей </t>
  </si>
  <si>
    <t>Среднесписочная численность педагогических работников муниципальных дошкольных образовательных организаций, которым осуществляются доплаты в 3000 рублей в месяц из краевого бюджета</t>
  </si>
  <si>
    <t>Количество муниципальных образовательных организаций, в которых проведены работы по капитальному ремонт зданий и сооружений и благоустройству территорий, прилегающих к зданиям и сооружениям муниципальных образовательных организаций</t>
  </si>
  <si>
    <t>Доля численности учащихся общеобразовательных организаций, обучающихся в соответствии с федеральным государственным образовательным стандартом, в общей численности учащихся общеобразовательных организаций</t>
  </si>
  <si>
    <t xml:space="preserve">Среднесписочная численность педаго¬гических работников, которым установлена стимулирующая выплата 
в 3 000 рублей за выполнение функции классного руководителя (человек)
</t>
  </si>
  <si>
    <t>Количество общеобразовательных организаций, в которых проведены работы по  капитальному ремонту зданий и сооружений и благоустройству территорий, прилегающих к зданиям и сооружениям муниципальных образовательных организаций</t>
  </si>
  <si>
    <t>Количество приобретённых автобусов и микроавтобусов для муниципальных общеобразовательных организаций</t>
  </si>
  <si>
    <t>единиц</t>
  </si>
  <si>
    <t>Количество общеобразовательных организаций, в которых создана материально-техническая база для реализации основных и дополнительных общеобразовательных программ</t>
  </si>
  <si>
    <t>Капитальный ремонт зданий и сооружений и благоустройство территорий, прилегающих к зданиям и сооружениям муниципальных образовательных организаций</t>
  </si>
  <si>
    <t>Строительство блока начального образования на 400 мест в х. Новоукраинском Пригородного с/п МО Крымский район (II этап. Блок начального образования на 400 мест)</t>
  </si>
  <si>
    <t>Обновление материально-технической базы для формирования у обучающихся современных технологических и гуманитарных навыков (Точка Роста)</t>
  </si>
  <si>
    <t>Обновление материально-технической базы для формирования у обучающихся современных навыков по предметной области "Технология" и других предметных областей, за исключением мероприятия, предусмотренного подпунктом 1.3.3 пункта 1.3</t>
  </si>
  <si>
    <t>Введение дополнительных мест в системе дошкольного образования</t>
  </si>
  <si>
    <t>Начальник управления</t>
  </si>
  <si>
    <t xml:space="preserve">Обеспечение неснижения уровня среднемесячной заработной платы педагогических работников муниципальных образовательных организаций дошкольного образования в соответствующем финансовом году относительного фактического значения по итогам предшествующего финансового года и его соответствия прогнозному показателю средней заработной платы 
в сфере общего образования в Краснодарском крае в пределах выделенных финансовых средств (прогнозный показатель средней заработной платы 
в сфере общего образования в Краснодарском крае </t>
  </si>
  <si>
    <t xml:space="preserve">Доля обучающихся,получающих начальное общее образование в государственных и муниципальных образовательных организациях, получающих бесплатное горячее питание, к общему количеству обучающихся,получающих начальное общее образование в муниципальных образовательных организациях
</t>
  </si>
  <si>
    <t>Доля расходов на приобретение учебников и учебных пособий, средств обучения, игр, игрушек в общем объеме субвенции, исчисленном по нормативам финансового обеспечения образовательной деятельности (нормативам подушевого финансирования расходов), в целом по муниципальному образованию</t>
  </si>
  <si>
    <t>Количество построенных общеобразовательных организаций</t>
  </si>
  <si>
    <t xml:space="preserve">Доля педагогических работников
муниципальных
общеобразовательных
организаций, получивших
вознаграждение за классное
руководство, в общей
численности педагогических
работников такой категории
</t>
  </si>
  <si>
    <t>Охват детей ДО в возрасте от 5 до 18 лет (%)</t>
  </si>
  <si>
    <t>Охват детей в возрасте от 5 до 18 лет, имеющих право на получение дополнительного образования в рамках системы персонифицированного финансирования</t>
  </si>
  <si>
    <t>Отношение среднемесячной заработной платы педагогических работников организаций дополнительного образования к среднемесячной заработной плате учителей</t>
  </si>
  <si>
    <t>Удельный вес численности детей, охваченных программами технической и естественнонаучной направленностями (%)</t>
  </si>
  <si>
    <t>Количество реализуемых разноуровневых программ</t>
  </si>
  <si>
    <t>Количество программ технической направленности</t>
  </si>
  <si>
    <t>Количество программ естественнонаучной направленности</t>
  </si>
  <si>
    <t xml:space="preserve">Количество дополнительных общеобразовательных программ, реализуемых </t>
  </si>
  <si>
    <t>Доля детей с ОВЗ и инвалидностью в возрасте от 5 до 18 лет, охваченных дополнительным образованием</t>
  </si>
  <si>
    <t>Количество муниципальных дошкольных образовательных организаций и общеобразовательных организаций, оснащенных оборудованием для обеззараживания воздуха, предназначенного для работы в присутствии людей</t>
  </si>
  <si>
    <t>Капитальный ремонт зданий и сооружений, благоустройство территорий, прилегающих к зданиям и сооружениям муниципальных образовательных организаций</t>
  </si>
  <si>
    <t>Строительство пристройки к МБДОУ №2 на 40 дополнительных мест для детей раннего и дошкольного возраста, расположенному по адресу: г. Крымск, ул. Школьная, 4А, Крымского района, Краснодарского края</t>
  </si>
  <si>
    <t>Реконструкция Муниципального бюджетного  дошкольного образовательного учреждения детского сада комбинированного вида № 35 города Крымска муниципального образования Крымский район. 1-й этап строительства отдельно стоящего здания на 35 мест по адресу: Росстийская Федерация, 353380, Краснодарский край, город Крымск, улица Маршала Жукова, дом 35.</t>
  </si>
  <si>
    <t xml:space="preserve">Дополнительная помощь местным бюджетам для решения социально значимых вопросов УО </t>
  </si>
  <si>
    <t>Приобретение движимого имущества для оснащения вновь созданных мест в муниципальных общеобразовательных организациях</t>
  </si>
  <si>
    <t>Работы по разработке технико-экономических обоснований и инженерно-геодезических изысканий</t>
  </si>
  <si>
    <t>Организация и обеспечение бесплатным горячим питанием обучающихся по образовательным программам начального общего образования в муниципальных образовательных организациях</t>
  </si>
  <si>
    <t>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организаций, реализующих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</si>
  <si>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Строительство, реконструкция, капитальный , текущий ремонт и благоустройство территории, материально-техническое обеспечение учреждений</t>
  </si>
  <si>
    <t>Обновление материально-технической базы для формирования у обучающихся современных технологических и гуманитарных навыков (проведение ремонтных работ в образовательных организациях и приобретение мебели для оснащения профильных кабинетов) в рамках регионального проекта "Современная школа"</t>
  </si>
  <si>
    <t>Оснащение помещений муниципальных дошкольных образовательных и общеобразовательных организаций оборудованием для обеззараживания воздуха, предназначенным для работы в присутствии людей</t>
  </si>
  <si>
    <t>Организация бесплатного двухразового питания обучающихся с ограниченными возможностями здоровья в муниципальных общеобразовательных организациях</t>
  </si>
  <si>
    <t>Строительство, реконструкция, капитальный, текущий ремонт и  благоустройство территории, материально-техническое обеспечение учреждений</t>
  </si>
  <si>
    <t>выше 100 % - высокий уровень</t>
  </si>
  <si>
    <t>100% - запланированный уровень</t>
  </si>
  <si>
    <t>85-100% - низкий уровень</t>
  </si>
  <si>
    <t>2020 год</t>
  </si>
  <si>
    <t>Исп. З.А. Резник, М.С. Маилян 4-75-67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</si>
</sst>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"/>
  </numFmts>
  <fonts count="2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i/>
      <u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2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8" fillId="0" borderId="0" xfId="0" applyFont="1"/>
    <xf numFmtId="0" fontId="13" fillId="0" borderId="0" xfId="0" applyFont="1"/>
    <xf numFmtId="0" fontId="7" fillId="0" borderId="0" xfId="0" applyFont="1"/>
    <xf numFmtId="0" fontId="7" fillId="0" borderId="0" xfId="0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/>
    </xf>
    <xf numFmtId="0" fontId="7" fillId="0" borderId="0" xfId="0" applyFont="1" applyBorder="1"/>
    <xf numFmtId="0" fontId="7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64" fontId="8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6" xfId="0" applyFont="1" applyBorder="1" applyAlignment="1">
      <alignment horizontal="justify" vertical="center" wrapText="1"/>
    </xf>
    <xf numFmtId="0" fontId="2" fillId="0" borderId="1" xfId="0" applyFont="1" applyBorder="1" applyAlignment="1">
      <alignment wrapText="1"/>
    </xf>
    <xf numFmtId="0" fontId="0" fillId="0" borderId="0" xfId="0" applyFont="1"/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64" fontId="15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10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16" fillId="0" borderId="1" xfId="0" applyNumberFormat="1" applyFont="1" applyBorder="1" applyAlignment="1">
      <alignment horizontal="center" vertical="center"/>
    </xf>
    <xf numFmtId="0" fontId="18" fillId="0" borderId="6" xfId="0" applyFont="1" applyBorder="1" applyAlignment="1">
      <alignment horizontal="justify" vertical="center" wrapText="1"/>
    </xf>
    <xf numFmtId="0" fontId="18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justify" vertical="center" wrapText="1"/>
    </xf>
    <xf numFmtId="0" fontId="18" fillId="0" borderId="1" xfId="0" applyFont="1" applyBorder="1" applyAlignment="1">
      <alignment horizontal="left" vertical="center" wrapText="1"/>
    </xf>
    <xf numFmtId="3" fontId="7" fillId="0" borderId="4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0" fontId="18" fillId="3" borderId="1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164" fontId="7" fillId="0" borderId="8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164" fontId="19" fillId="0" borderId="1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/>
    </xf>
    <xf numFmtId="164" fontId="2" fillId="0" borderId="0" xfId="0" applyNumberFormat="1" applyFont="1" applyAlignment="1">
      <alignment horizontal="center"/>
    </xf>
    <xf numFmtId="164" fontId="2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/>
    </xf>
    <xf numFmtId="165" fontId="10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2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8" fillId="3" borderId="6" xfId="0" applyFont="1" applyFill="1" applyBorder="1" applyAlignment="1">
      <alignment horizontal="justify" vertical="center" wrapText="1"/>
    </xf>
    <xf numFmtId="0" fontId="18" fillId="3" borderId="4" xfId="0" applyFont="1" applyFill="1" applyBorder="1" applyAlignment="1">
      <alignment horizontal="center" vertical="center" wrapText="1"/>
    </xf>
    <xf numFmtId="164" fontId="7" fillId="3" borderId="4" xfId="0" applyNumberFormat="1" applyFont="1" applyFill="1" applyBorder="1" applyAlignment="1">
      <alignment horizontal="center" vertical="center"/>
    </xf>
    <xf numFmtId="0" fontId="18" fillId="3" borderId="1" xfId="0" applyFont="1" applyFill="1" applyBorder="1" applyAlignment="1">
      <alignment horizontal="justify" vertical="center" wrapText="1"/>
    </xf>
    <xf numFmtId="0" fontId="18" fillId="3" borderId="5" xfId="0" applyFont="1" applyFill="1" applyBorder="1" applyAlignment="1">
      <alignment horizontal="left" vertical="center" wrapText="1"/>
    </xf>
    <xf numFmtId="0" fontId="18" fillId="3" borderId="1" xfId="0" applyFont="1" applyFill="1" applyBorder="1" applyAlignment="1">
      <alignment wrapText="1"/>
    </xf>
    <xf numFmtId="3" fontId="7" fillId="3" borderId="4" xfId="0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left"/>
    </xf>
    <xf numFmtId="0" fontId="9" fillId="0" borderId="5" xfId="0" applyFont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21" fillId="0" borderId="5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164" fontId="7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164" fontId="8" fillId="3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165" fontId="2" fillId="0" borderId="4" xfId="0" applyNumberFormat="1" applyFont="1" applyBorder="1" applyAlignment="1">
      <alignment horizontal="center"/>
    </xf>
    <xf numFmtId="165" fontId="2" fillId="0" borderId="8" xfId="0" applyNumberFormat="1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0" fillId="0" borderId="0" xfId="0" applyBorder="1"/>
    <xf numFmtId="166" fontId="2" fillId="0" borderId="0" xfId="0" applyNumberFormat="1" applyFont="1" applyBorder="1" applyAlignment="1">
      <alignment horizontal="center"/>
    </xf>
    <xf numFmtId="2" fontId="0" fillId="0" borderId="0" xfId="0" applyNumberFormat="1" applyBorder="1"/>
    <xf numFmtId="0" fontId="24" fillId="0" borderId="0" xfId="0" applyFont="1" applyBorder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righ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0" fontId="5" fillId="0" borderId="0" xfId="0" applyFont="1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6" xfId="0" applyFont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1" fillId="0" borderId="6" xfId="0" applyFont="1" applyBorder="1" applyAlignment="1">
      <alignment horizontal="center" wrapText="1"/>
    </xf>
    <xf numFmtId="0" fontId="21" fillId="0" borderId="5" xfId="0" applyFont="1" applyBorder="1" applyAlignment="1">
      <alignment horizontal="center" wrapText="1"/>
    </xf>
    <xf numFmtId="0" fontId="23" fillId="0" borderId="0" xfId="0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8" fillId="0" borderId="6" xfId="0" applyFont="1" applyBorder="1" applyAlignment="1">
      <alignment horizontal="left" vertical="center" wrapText="1"/>
    </xf>
    <xf numFmtId="0" fontId="18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7" fillId="0" borderId="1" xfId="0" applyFont="1" applyBorder="1" applyAlignment="1">
      <alignment horizontal="left" wrapText="1"/>
    </xf>
    <xf numFmtId="0" fontId="7" fillId="0" borderId="9" xfId="0" applyFont="1" applyBorder="1" applyAlignment="1">
      <alignment horizontal="left" wrapText="1"/>
    </xf>
    <xf numFmtId="0" fontId="12" fillId="0" borderId="2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right" vertical="center" wrapText="1"/>
    </xf>
    <xf numFmtId="0" fontId="17" fillId="0" borderId="3" xfId="0" applyFont="1" applyBorder="1" applyAlignment="1">
      <alignment horizontal="right" vertical="center" wrapText="1"/>
    </xf>
    <xf numFmtId="0" fontId="17" fillId="0" borderId="4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22" fillId="2" borderId="2" xfId="0" applyFont="1" applyFill="1" applyBorder="1" applyAlignment="1">
      <alignment horizontal="center" vertical="center" wrapText="1"/>
    </xf>
    <xf numFmtId="0" fontId="22" fillId="2" borderId="3" xfId="0" applyFont="1" applyFill="1" applyBorder="1" applyAlignment="1">
      <alignment horizontal="center" vertical="center" wrapText="1"/>
    </xf>
    <xf numFmtId="0" fontId="22" fillId="2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2"/>
  <sheetViews>
    <sheetView view="pageBreakPreview" zoomScale="60" zoomScaleNormal="100" workbookViewId="0">
      <selection activeCell="S24" sqref="S24"/>
    </sheetView>
  </sheetViews>
  <sheetFormatPr defaultRowHeight="15" x14ac:dyDescent="0.25"/>
  <cols>
    <col min="1" max="1" width="11.85546875" style="17" customWidth="1"/>
    <col min="2" max="6" width="9.140625" style="17"/>
    <col min="7" max="7" width="12" style="17" customWidth="1"/>
    <col min="8" max="15" width="9.140625" style="17"/>
  </cols>
  <sheetData>
    <row r="1" spans="1:26" x14ac:dyDescent="0.25">
      <c r="A1" s="16"/>
      <c r="B1" s="16"/>
      <c r="C1" s="16"/>
      <c r="D1" s="16"/>
      <c r="E1" s="16"/>
      <c r="F1" s="16"/>
      <c r="G1" s="16"/>
      <c r="H1" s="16"/>
      <c r="I1" s="16"/>
      <c r="J1" s="16"/>
      <c r="K1" s="16"/>
      <c r="L1" s="147" t="s">
        <v>70</v>
      </c>
      <c r="M1" s="147"/>
      <c r="N1" s="147"/>
      <c r="O1" s="16"/>
      <c r="P1" s="1"/>
      <c r="Q1" s="1"/>
    </row>
    <row r="2" spans="1:26" x14ac:dyDescent="0.25">
      <c r="A2" s="16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"/>
      <c r="Q2" s="1"/>
    </row>
    <row r="3" spans="1:26" x14ac:dyDescent="0.25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"/>
      <c r="Q3" s="1"/>
    </row>
    <row r="4" spans="1:26" x14ac:dyDescent="0.25">
      <c r="A4" s="16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"/>
      <c r="Q4" s="1"/>
      <c r="W4" s="18" t="s">
        <v>149</v>
      </c>
      <c r="X4" s="13"/>
      <c r="Y4" s="13"/>
      <c r="Z4" s="13"/>
    </row>
    <row r="5" spans="1:26" s="13" customFormat="1" ht="57.75" customHeight="1" x14ac:dyDescent="0.25">
      <c r="A5" s="152" t="s">
        <v>69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8"/>
      <c r="P5" s="18"/>
      <c r="W5" s="18"/>
    </row>
    <row r="6" spans="1:26" s="13" customFormat="1" x14ac:dyDescent="0.25">
      <c r="A6" s="153" t="s">
        <v>152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8"/>
      <c r="P6" s="18"/>
      <c r="W6" s="18" t="s">
        <v>150</v>
      </c>
    </row>
    <row r="7" spans="1:26" s="13" customFormat="1" x14ac:dyDescent="0.25">
      <c r="A7" s="18"/>
      <c r="B7" s="1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W7" s="18" t="s">
        <v>151</v>
      </c>
    </row>
    <row r="8" spans="1:26" s="13" customFormat="1" x14ac:dyDescent="0.25">
      <c r="A8" s="149" t="s">
        <v>46</v>
      </c>
      <c r="B8" s="149"/>
      <c r="C8" s="149"/>
      <c r="D8" s="149"/>
      <c r="E8" s="149"/>
      <c r="F8" s="149"/>
      <c r="G8" s="149"/>
      <c r="H8" s="149"/>
      <c r="I8" s="149"/>
      <c r="J8" s="149"/>
      <c r="K8" s="149"/>
      <c r="L8" s="149"/>
      <c r="M8" s="149"/>
      <c r="N8" s="149"/>
      <c r="O8" s="18"/>
      <c r="P8" s="18"/>
      <c r="W8" s="18"/>
    </row>
    <row r="9" spans="1:26" s="13" customFormat="1" x14ac:dyDescent="0.25">
      <c r="A9" s="18" t="s">
        <v>47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</row>
    <row r="10" spans="1:26" s="13" customFormat="1" x14ac:dyDescent="0.25">
      <c r="A10" s="18" t="s">
        <v>48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</row>
    <row r="11" spans="1:26" s="13" customFormat="1" x14ac:dyDescent="0.25">
      <c r="A11" s="18" t="s">
        <v>49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</row>
    <row r="12" spans="1:26" s="13" customFormat="1" x14ac:dyDescent="0.25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26" s="13" customFormat="1" x14ac:dyDescent="0.25">
      <c r="A13" s="147" t="s">
        <v>50</v>
      </c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8"/>
      <c r="P13" s="18"/>
      <c r="Q13" s="18"/>
    </row>
    <row r="14" spans="1:26" s="13" customFormat="1" x14ac:dyDescent="0.25">
      <c r="A14" s="18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</row>
    <row r="15" spans="1:26" s="13" customFormat="1" ht="30" customHeight="1" x14ac:dyDescent="0.25">
      <c r="A15" s="154" t="s">
        <v>51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54"/>
      <c r="N15" s="154"/>
      <c r="O15" s="18"/>
      <c r="P15" s="18"/>
      <c r="Q15" s="18"/>
    </row>
    <row r="16" spans="1:26" s="13" customFormat="1" x14ac:dyDescent="0.25">
      <c r="A16" s="18"/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</row>
    <row r="17" spans="1:17" s="13" customFormat="1" x14ac:dyDescent="0.25">
      <c r="A17" s="147" t="s">
        <v>52</v>
      </c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8"/>
      <c r="P17" s="18"/>
      <c r="Q17" s="18"/>
    </row>
    <row r="18" spans="1:17" s="13" customFormat="1" x14ac:dyDescent="0.2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</row>
    <row r="19" spans="1:17" s="13" customFormat="1" x14ac:dyDescent="0.25">
      <c r="A19" s="15" t="s">
        <v>53</v>
      </c>
      <c r="B19" s="15" t="s">
        <v>54</v>
      </c>
      <c r="C19" s="15" t="s">
        <v>55</v>
      </c>
      <c r="D19" s="15" t="s">
        <v>56</v>
      </c>
      <c r="E19" s="15" t="s">
        <v>57</v>
      </c>
      <c r="F19" s="15" t="s">
        <v>58</v>
      </c>
      <c r="G19" s="15" t="s">
        <v>59</v>
      </c>
      <c r="H19" s="19"/>
      <c r="I19" s="19"/>
      <c r="J19" s="18"/>
      <c r="K19" s="18"/>
      <c r="L19" s="18"/>
      <c r="M19" s="18"/>
      <c r="N19" s="18"/>
      <c r="O19" s="18"/>
      <c r="P19" s="18"/>
      <c r="Q19" s="18"/>
    </row>
    <row r="20" spans="1:17" s="13" customFormat="1" x14ac:dyDescent="0.25">
      <c r="A20" s="35">
        <f>К1!E62</f>
        <v>100.12566979679178</v>
      </c>
      <c r="B20" s="20">
        <v>0.5</v>
      </c>
      <c r="C20" s="35">
        <f>К2!E84</f>
        <v>99.709857189192391</v>
      </c>
      <c r="D20" s="20">
        <v>0.2</v>
      </c>
      <c r="E20" s="35">
        <f>К3!E84</f>
        <v>99.447180038784495</v>
      </c>
      <c r="F20" s="20">
        <v>0.3</v>
      </c>
      <c r="G20" s="35">
        <f>F20*E20+D20*C20+B20*A20</f>
        <v>99.838960347869715</v>
      </c>
      <c r="H20" s="21"/>
      <c r="I20" s="21"/>
      <c r="J20" s="18"/>
      <c r="K20" s="18"/>
      <c r="L20" s="18"/>
      <c r="M20" s="18"/>
      <c r="N20" s="18"/>
      <c r="O20" s="18"/>
      <c r="P20" s="18"/>
      <c r="Q20" s="18"/>
    </row>
    <row r="21" spans="1:17" x14ac:dyDescent="0.25">
      <c r="A21" s="16"/>
      <c r="B21" s="16"/>
      <c r="C21" s="16"/>
      <c r="D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"/>
      <c r="Q21" s="1"/>
    </row>
    <row r="22" spans="1:17" x14ac:dyDescent="0.25">
      <c r="A22" s="149" t="s">
        <v>61</v>
      </c>
      <c r="B22" s="149"/>
      <c r="C22" s="149"/>
      <c r="D22" s="149"/>
      <c r="E22" s="149"/>
      <c r="F22" s="149"/>
      <c r="G22" s="149"/>
      <c r="H22" s="149"/>
      <c r="I22" s="149"/>
      <c r="J22" s="149"/>
      <c r="K22" s="149"/>
      <c r="L22" s="149"/>
      <c r="M22" s="149"/>
      <c r="N22" s="149"/>
      <c r="O22" s="16"/>
      <c r="P22" s="1"/>
      <c r="Q22" s="1"/>
    </row>
    <row r="23" spans="1:17" s="13" customFormat="1" ht="46.5" customHeight="1" x14ac:dyDescent="0.25">
      <c r="A23" s="150" t="s">
        <v>62</v>
      </c>
      <c r="B23" s="150"/>
      <c r="C23" s="150"/>
      <c r="D23" s="150"/>
      <c r="E23" s="150"/>
      <c r="F23" s="150"/>
      <c r="G23" s="150"/>
      <c r="H23" s="150"/>
      <c r="I23" s="150"/>
      <c r="J23" s="150"/>
      <c r="K23" s="150"/>
      <c r="L23" s="150"/>
      <c r="M23" s="150"/>
      <c r="N23" s="150"/>
      <c r="O23" s="18"/>
      <c r="P23" s="18"/>
      <c r="Q23" s="18"/>
    </row>
    <row r="24" spans="1:17" s="13" customFormat="1" x14ac:dyDescent="0.25">
      <c r="A24" s="149" t="s">
        <v>63</v>
      </c>
      <c r="B24" s="149"/>
      <c r="C24" s="149"/>
      <c r="D24" s="149"/>
      <c r="E24" s="149"/>
      <c r="F24" s="149"/>
      <c r="G24" s="149"/>
      <c r="H24" s="149"/>
      <c r="I24" s="149"/>
      <c r="J24" s="149"/>
      <c r="K24" s="149"/>
      <c r="L24" s="149"/>
      <c r="M24" s="149"/>
      <c r="N24" s="149"/>
      <c r="O24" s="18"/>
      <c r="P24" s="18"/>
      <c r="Q24" s="18"/>
    </row>
    <row r="25" spans="1:17" s="13" customFormat="1" ht="45" customHeight="1" x14ac:dyDescent="0.25">
      <c r="A25" s="150" t="s">
        <v>64</v>
      </c>
      <c r="B25" s="150"/>
      <c r="C25" s="150"/>
      <c r="D25" s="150"/>
      <c r="E25" s="150"/>
      <c r="F25" s="150"/>
      <c r="G25" s="150"/>
      <c r="H25" s="150"/>
      <c r="I25" s="150"/>
      <c r="J25" s="150"/>
      <c r="K25" s="150"/>
      <c r="L25" s="150"/>
      <c r="M25" s="150"/>
      <c r="N25" s="150"/>
      <c r="O25" s="18"/>
      <c r="P25" s="18"/>
      <c r="Q25" s="18"/>
    </row>
    <row r="26" spans="1:17" s="13" customFormat="1" ht="15.75" customHeight="1" x14ac:dyDescent="0.25">
      <c r="A26" s="149" t="s">
        <v>65</v>
      </c>
      <c r="B26" s="149"/>
      <c r="C26" s="149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8"/>
      <c r="P26" s="18"/>
      <c r="Q26" s="18"/>
    </row>
    <row r="27" spans="1:17" s="13" customFormat="1" ht="45" customHeight="1" x14ac:dyDescent="0.25">
      <c r="A27" s="150" t="s">
        <v>66</v>
      </c>
      <c r="B27" s="150"/>
      <c r="C27" s="150"/>
      <c r="D27" s="150"/>
      <c r="E27" s="150"/>
      <c r="F27" s="150"/>
      <c r="G27" s="150"/>
      <c r="H27" s="150"/>
      <c r="I27" s="150"/>
      <c r="J27" s="150"/>
      <c r="K27" s="150"/>
      <c r="L27" s="150"/>
      <c r="M27" s="150"/>
      <c r="N27" s="150"/>
      <c r="O27" s="18"/>
      <c r="P27" s="18"/>
      <c r="Q27" s="18"/>
    </row>
    <row r="28" spans="1:17" s="13" customFormat="1" x14ac:dyDescent="0.25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18"/>
      <c r="P28" s="18"/>
      <c r="Q28" s="18"/>
    </row>
    <row r="29" spans="1:17" s="13" customFormat="1" ht="42" customHeight="1" x14ac:dyDescent="0.25">
      <c r="A29" s="151" t="s">
        <v>103</v>
      </c>
      <c r="B29" s="151"/>
      <c r="C29" s="151"/>
      <c r="D29" s="151"/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8"/>
      <c r="P29" s="18"/>
      <c r="Q29" s="18"/>
    </row>
    <row r="30" spans="1:17" x14ac:dyDescent="0.25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"/>
      <c r="Q30" s="1"/>
    </row>
    <row r="31" spans="1:17" x14ac:dyDescent="0.25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"/>
      <c r="Q31" s="1"/>
    </row>
    <row r="32" spans="1:17" x14ac:dyDescent="0.25">
      <c r="A32" s="18" t="s">
        <v>60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48" t="s">
        <v>91</v>
      </c>
      <c r="N32" s="148"/>
      <c r="O32" s="16"/>
      <c r="P32" s="1"/>
      <c r="Q32" s="1"/>
    </row>
    <row r="33" spans="1:17" x14ac:dyDescent="0.25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"/>
      <c r="Q33" s="1"/>
    </row>
    <row r="34" spans="1:17" x14ac:dyDescent="0.25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"/>
      <c r="Q34" s="1"/>
    </row>
    <row r="35" spans="1:17" x14ac:dyDescent="0.25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"/>
      <c r="Q35" s="1"/>
    </row>
    <row r="36" spans="1:17" x14ac:dyDescent="0.25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"/>
      <c r="Q36" s="1"/>
    </row>
    <row r="37" spans="1:17" x14ac:dyDescent="0.25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"/>
      <c r="Q37" s="1"/>
    </row>
    <row r="38" spans="1:17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"/>
      <c r="Q38" s="1"/>
    </row>
    <row r="39" spans="1:17" x14ac:dyDescent="0.25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"/>
      <c r="Q39" s="1"/>
    </row>
    <row r="40" spans="1:17" x14ac:dyDescent="0.25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"/>
      <c r="Q40" s="1"/>
    </row>
    <row r="41" spans="1:17" x14ac:dyDescent="0.25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"/>
      <c r="Q41" s="1"/>
    </row>
    <row r="42" spans="1:17" x14ac:dyDescent="0.25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"/>
      <c r="Q42" s="1"/>
    </row>
    <row r="43" spans="1:17" x14ac:dyDescent="0.25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"/>
      <c r="Q43" s="1"/>
    </row>
    <row r="44" spans="1:17" x14ac:dyDescent="0.25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"/>
      <c r="Q44" s="1"/>
    </row>
    <row r="45" spans="1:17" x14ac:dyDescent="0.25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"/>
      <c r="Q45" s="1"/>
    </row>
    <row r="46" spans="1:17" x14ac:dyDescent="0.25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"/>
      <c r="Q46" s="1"/>
    </row>
    <row r="47" spans="1:17" x14ac:dyDescent="0.25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"/>
      <c r="Q47" s="1"/>
    </row>
    <row r="48" spans="1:17" x14ac:dyDescent="0.25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"/>
      <c r="Q48" s="1"/>
    </row>
    <row r="49" spans="1:17" x14ac:dyDescent="0.25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"/>
      <c r="Q49" s="1"/>
    </row>
    <row r="50" spans="1:17" x14ac:dyDescent="0.25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"/>
      <c r="Q50" s="1"/>
    </row>
    <row r="51" spans="1:17" x14ac:dyDescent="0.25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"/>
      <c r="Q51" s="1"/>
    </row>
    <row r="52" spans="1:17" x14ac:dyDescent="0.25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"/>
      <c r="Q52" s="1"/>
    </row>
    <row r="53" spans="1:17" x14ac:dyDescent="0.25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"/>
      <c r="Q53" s="1"/>
    </row>
    <row r="54" spans="1:17" x14ac:dyDescent="0.25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"/>
      <c r="Q54" s="1"/>
    </row>
    <row r="55" spans="1:17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"/>
      <c r="Q55" s="1"/>
    </row>
    <row r="56" spans="1:17" x14ac:dyDescent="0.25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"/>
      <c r="Q56" s="1"/>
    </row>
    <row r="57" spans="1:17" x14ac:dyDescent="0.25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"/>
      <c r="Q57" s="1"/>
    </row>
    <row r="58" spans="1:17" x14ac:dyDescent="0.25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"/>
      <c r="Q58" s="1"/>
    </row>
    <row r="59" spans="1:17" x14ac:dyDescent="0.25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"/>
      <c r="Q59" s="1"/>
    </row>
    <row r="60" spans="1:17" x14ac:dyDescent="0.25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"/>
      <c r="Q60" s="1"/>
    </row>
    <row r="61" spans="1:17" x14ac:dyDescent="0.25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"/>
      <c r="Q61" s="1"/>
    </row>
    <row r="62" spans="1:17" x14ac:dyDescent="0.25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"/>
      <c r="Q62" s="1"/>
    </row>
    <row r="63" spans="1:17" x14ac:dyDescent="0.25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"/>
      <c r="Q63" s="1"/>
    </row>
    <row r="64" spans="1:17" x14ac:dyDescent="0.25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"/>
      <c r="Q64" s="1"/>
    </row>
    <row r="65" spans="1:17" x14ac:dyDescent="0.25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"/>
      <c r="Q65" s="1"/>
    </row>
    <row r="66" spans="1:17" x14ac:dyDescent="0.25">
      <c r="A66" s="16"/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"/>
      <c r="Q66" s="1"/>
    </row>
    <row r="67" spans="1:17" x14ac:dyDescent="0.25">
      <c r="A67" s="16"/>
      <c r="B67" s="16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"/>
      <c r="Q67" s="1"/>
    </row>
    <row r="68" spans="1:17" x14ac:dyDescent="0.25">
      <c r="A68" s="16"/>
      <c r="B68" s="16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"/>
      <c r="Q68" s="1"/>
    </row>
    <row r="69" spans="1:17" x14ac:dyDescent="0.25">
      <c r="A69" s="16"/>
      <c r="B69" s="16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"/>
      <c r="Q69" s="1"/>
    </row>
    <row r="70" spans="1:17" x14ac:dyDescent="0.25">
      <c r="A70" s="16"/>
      <c r="B70" s="16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"/>
      <c r="Q70" s="1"/>
    </row>
    <row r="71" spans="1:17" x14ac:dyDescent="0.25">
      <c r="A71" s="16"/>
      <c r="B71" s="16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"/>
      <c r="Q71" s="1"/>
    </row>
    <row r="72" spans="1:17" x14ac:dyDescent="0.25">
      <c r="A72" s="16"/>
      <c r="B72" s="16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"/>
      <c r="Q72" s="1"/>
    </row>
    <row r="73" spans="1:17" x14ac:dyDescent="0.25">
      <c r="A73" s="16"/>
      <c r="B73" s="16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"/>
      <c r="Q73" s="1"/>
    </row>
    <row r="74" spans="1:17" x14ac:dyDescent="0.25">
      <c r="A74" s="16"/>
      <c r="B74" s="16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"/>
      <c r="Q74" s="1"/>
    </row>
    <row r="75" spans="1:17" x14ac:dyDescent="0.25">
      <c r="A75" s="16"/>
      <c r="B75" s="16"/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  <c r="O75" s="16"/>
      <c r="P75" s="1"/>
      <c r="Q75" s="1"/>
    </row>
    <row r="76" spans="1:17" x14ac:dyDescent="0.25">
      <c r="A76" s="16"/>
      <c r="B76" s="16"/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  <c r="O76" s="16"/>
      <c r="P76" s="1"/>
      <c r="Q76" s="1"/>
    </row>
    <row r="77" spans="1:17" x14ac:dyDescent="0.25">
      <c r="A77" s="16"/>
      <c r="B77" s="16"/>
      <c r="C77" s="16"/>
      <c r="D77" s="16"/>
      <c r="E77" s="16"/>
      <c r="F77" s="16"/>
      <c r="G77" s="16"/>
      <c r="H77" s="16"/>
      <c r="I77" s="16"/>
      <c r="J77" s="16"/>
      <c r="K77" s="16"/>
      <c r="L77" s="16"/>
      <c r="M77" s="16"/>
      <c r="N77" s="16"/>
      <c r="O77" s="16"/>
      <c r="P77" s="1"/>
      <c r="Q77" s="1"/>
    </row>
    <row r="78" spans="1:17" x14ac:dyDescent="0.25">
      <c r="A78" s="16"/>
      <c r="B78" s="16"/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  <c r="O78" s="16"/>
      <c r="P78" s="1"/>
      <c r="Q78" s="1"/>
    </row>
    <row r="79" spans="1:17" x14ac:dyDescent="0.25">
      <c r="A79" s="16"/>
      <c r="B79" s="16"/>
      <c r="C79" s="16"/>
      <c r="D79" s="16"/>
      <c r="E79" s="16"/>
      <c r="F79" s="16"/>
      <c r="G79" s="16"/>
      <c r="H79" s="16"/>
      <c r="I79" s="16"/>
      <c r="J79" s="16"/>
      <c r="K79" s="16"/>
      <c r="L79" s="16"/>
      <c r="M79" s="16"/>
      <c r="N79" s="16"/>
      <c r="O79" s="16"/>
      <c r="P79" s="1"/>
      <c r="Q79" s="1"/>
    </row>
    <row r="80" spans="1:17" x14ac:dyDescent="0.25">
      <c r="A80" s="16"/>
      <c r="B80" s="16"/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  <c r="O80" s="16"/>
      <c r="P80" s="1"/>
      <c r="Q80" s="1"/>
    </row>
    <row r="81" spans="1:17" x14ac:dyDescent="0.25">
      <c r="A81" s="16"/>
      <c r="B81" s="16"/>
      <c r="C81" s="16"/>
      <c r="D81" s="16"/>
      <c r="E81" s="16"/>
      <c r="F81" s="16"/>
      <c r="G81" s="16"/>
      <c r="H81" s="16"/>
      <c r="I81" s="16"/>
      <c r="J81" s="16"/>
      <c r="K81" s="16"/>
      <c r="L81" s="16"/>
      <c r="M81" s="16"/>
      <c r="N81" s="16"/>
      <c r="O81" s="16"/>
      <c r="P81" s="1"/>
      <c r="Q81" s="1"/>
    </row>
    <row r="82" spans="1:17" x14ac:dyDescent="0.25">
      <c r="A82" s="16"/>
      <c r="B82" s="16"/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  <c r="O82" s="16"/>
      <c r="P82" s="1"/>
      <c r="Q82" s="1"/>
    </row>
    <row r="83" spans="1:17" x14ac:dyDescent="0.25">
      <c r="A83" s="16"/>
      <c r="B83" s="16"/>
      <c r="C83" s="16"/>
      <c r="D83" s="16"/>
      <c r="E83" s="16"/>
      <c r="F83" s="16"/>
      <c r="G83" s="16"/>
      <c r="H83" s="16"/>
      <c r="I83" s="16"/>
      <c r="J83" s="16"/>
      <c r="K83" s="16"/>
      <c r="L83" s="16"/>
      <c r="M83" s="16"/>
      <c r="N83" s="16"/>
      <c r="O83" s="16"/>
      <c r="P83" s="1"/>
      <c r="Q83" s="1"/>
    </row>
    <row r="84" spans="1:17" x14ac:dyDescent="0.25">
      <c r="A84" s="16"/>
      <c r="B84" s="16"/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  <c r="O84" s="16"/>
      <c r="P84" s="1"/>
      <c r="Q84" s="1"/>
    </row>
    <row r="85" spans="1:17" x14ac:dyDescent="0.25">
      <c r="A85" s="16"/>
      <c r="B85" s="16"/>
      <c r="C85" s="16"/>
      <c r="D85" s="16"/>
      <c r="E85" s="16"/>
      <c r="F85" s="16"/>
      <c r="G85" s="16"/>
      <c r="H85" s="16"/>
      <c r="I85" s="16"/>
      <c r="J85" s="16"/>
      <c r="K85" s="16"/>
      <c r="L85" s="16"/>
      <c r="M85" s="16"/>
      <c r="N85" s="16"/>
      <c r="O85" s="16"/>
      <c r="P85" s="1"/>
      <c r="Q85" s="1"/>
    </row>
    <row r="86" spans="1:17" x14ac:dyDescent="0.25">
      <c r="A86" s="16"/>
      <c r="B86" s="16"/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  <c r="O86" s="16"/>
      <c r="P86" s="1"/>
      <c r="Q86" s="1"/>
    </row>
    <row r="87" spans="1:17" x14ac:dyDescent="0.25">
      <c r="A87" s="16"/>
      <c r="B87" s="16"/>
      <c r="C87" s="16"/>
      <c r="D87" s="16"/>
      <c r="E87" s="16"/>
      <c r="F87" s="16"/>
      <c r="G87" s="16"/>
      <c r="H87" s="16"/>
      <c r="I87" s="16"/>
      <c r="J87" s="16"/>
      <c r="K87" s="16"/>
      <c r="L87" s="16"/>
      <c r="M87" s="16"/>
      <c r="N87" s="16"/>
      <c r="O87" s="16"/>
      <c r="P87" s="1"/>
      <c r="Q87" s="1"/>
    </row>
    <row r="88" spans="1:17" x14ac:dyDescent="0.25">
      <c r="A88" s="16"/>
      <c r="B88" s="16"/>
      <c r="C88" s="16"/>
      <c r="D88" s="16"/>
      <c r="E88" s="16"/>
      <c r="F88" s="16"/>
      <c r="G88" s="16"/>
      <c r="H88" s="16"/>
      <c r="I88" s="16"/>
      <c r="J88" s="16"/>
      <c r="K88" s="16"/>
      <c r="L88" s="16"/>
      <c r="M88" s="16"/>
      <c r="N88" s="16"/>
      <c r="O88" s="16"/>
      <c r="P88" s="1"/>
      <c r="Q88" s="1"/>
    </row>
    <row r="89" spans="1:17" x14ac:dyDescent="0.25">
      <c r="A89" s="16"/>
      <c r="B89" s="16"/>
      <c r="C89" s="16"/>
      <c r="D89" s="16"/>
      <c r="E89" s="16"/>
      <c r="F89" s="16"/>
      <c r="G89" s="16"/>
      <c r="H89" s="16"/>
      <c r="I89" s="16"/>
      <c r="J89" s="16"/>
      <c r="K89" s="16"/>
      <c r="L89" s="16"/>
      <c r="M89" s="16"/>
      <c r="N89" s="16"/>
      <c r="O89" s="16"/>
      <c r="P89" s="1"/>
      <c r="Q89" s="1"/>
    </row>
    <row r="90" spans="1:17" x14ac:dyDescent="0.25">
      <c r="A90" s="16"/>
      <c r="B90" s="16"/>
      <c r="C90" s="16"/>
      <c r="D90" s="16"/>
      <c r="E90" s="16"/>
      <c r="F90" s="16"/>
      <c r="G90" s="16"/>
      <c r="H90" s="16"/>
      <c r="I90" s="16"/>
      <c r="J90" s="16"/>
      <c r="K90" s="16"/>
      <c r="L90" s="16"/>
      <c r="M90" s="16"/>
      <c r="N90" s="16"/>
      <c r="O90" s="16"/>
      <c r="P90" s="1"/>
      <c r="Q90" s="1"/>
    </row>
    <row r="91" spans="1:17" x14ac:dyDescent="0.25">
      <c r="A91" s="16"/>
      <c r="B91" s="16"/>
      <c r="C91" s="16"/>
      <c r="D91" s="16"/>
      <c r="E91" s="16"/>
      <c r="F91" s="16"/>
      <c r="G91" s="16"/>
      <c r="H91" s="16"/>
      <c r="I91" s="16"/>
      <c r="J91" s="16"/>
      <c r="K91" s="16"/>
      <c r="L91" s="16"/>
      <c r="M91" s="16"/>
      <c r="N91" s="16"/>
      <c r="O91" s="16"/>
      <c r="P91" s="1"/>
      <c r="Q91" s="1"/>
    </row>
    <row r="92" spans="1:17" x14ac:dyDescent="0.25">
      <c r="A92" s="16"/>
      <c r="B92" s="16"/>
      <c r="C92" s="16"/>
      <c r="D92" s="16"/>
      <c r="E92" s="16"/>
      <c r="F92" s="16"/>
      <c r="G92" s="16"/>
      <c r="H92" s="16"/>
      <c r="I92" s="16"/>
      <c r="J92" s="16"/>
      <c r="K92" s="16"/>
      <c r="L92" s="16"/>
      <c r="M92" s="16"/>
      <c r="N92" s="16"/>
      <c r="O92" s="16"/>
      <c r="P92" s="1"/>
      <c r="Q92" s="1"/>
    </row>
    <row r="93" spans="1:17" x14ac:dyDescent="0.25">
      <c r="A93" s="16"/>
      <c r="B93" s="16"/>
      <c r="C93" s="16"/>
      <c r="D93" s="16"/>
      <c r="E93" s="16"/>
      <c r="F93" s="16"/>
      <c r="G93" s="16"/>
      <c r="H93" s="16"/>
      <c r="I93" s="16"/>
      <c r="J93" s="16"/>
      <c r="K93" s="16"/>
      <c r="L93" s="16"/>
      <c r="M93" s="16"/>
      <c r="N93" s="16"/>
      <c r="O93" s="16"/>
      <c r="P93" s="1"/>
      <c r="Q93" s="1"/>
    </row>
    <row r="94" spans="1:17" x14ac:dyDescent="0.25">
      <c r="A94" s="16"/>
      <c r="B94" s="16"/>
      <c r="C94" s="16"/>
      <c r="D94" s="16"/>
      <c r="E94" s="16"/>
      <c r="F94" s="16"/>
      <c r="G94" s="16"/>
      <c r="H94" s="16"/>
      <c r="I94" s="16"/>
      <c r="J94" s="16"/>
      <c r="K94" s="16"/>
      <c r="L94" s="16"/>
      <c r="M94" s="16"/>
      <c r="N94" s="16"/>
      <c r="O94" s="16"/>
      <c r="P94" s="1"/>
      <c r="Q94" s="1"/>
    </row>
    <row r="95" spans="1:17" x14ac:dyDescent="0.25">
      <c r="A95" s="16"/>
      <c r="B95" s="16"/>
      <c r="C95" s="16"/>
      <c r="D95" s="16"/>
      <c r="E95" s="16"/>
      <c r="F95" s="16"/>
      <c r="G95" s="16"/>
      <c r="H95" s="16"/>
      <c r="I95" s="16"/>
      <c r="J95" s="16"/>
      <c r="K95" s="16"/>
      <c r="L95" s="16"/>
      <c r="M95" s="16"/>
      <c r="N95" s="16"/>
      <c r="O95" s="16"/>
      <c r="P95" s="1"/>
      <c r="Q95" s="1"/>
    </row>
    <row r="96" spans="1:17" x14ac:dyDescent="0.25">
      <c r="A96" s="16"/>
      <c r="B96" s="16"/>
      <c r="C96" s="16"/>
      <c r="D96" s="16"/>
      <c r="E96" s="16"/>
      <c r="F96" s="16"/>
      <c r="G96" s="16"/>
      <c r="H96" s="16"/>
      <c r="I96" s="16"/>
      <c r="J96" s="16"/>
      <c r="K96" s="16"/>
      <c r="L96" s="16"/>
      <c r="M96" s="16"/>
      <c r="N96" s="16"/>
      <c r="O96" s="16"/>
      <c r="P96" s="1"/>
      <c r="Q96" s="1"/>
    </row>
    <row r="97" spans="1:17" x14ac:dyDescent="0.25">
      <c r="A97" s="16"/>
      <c r="B97" s="16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"/>
      <c r="Q97" s="1"/>
    </row>
    <row r="98" spans="1:17" x14ac:dyDescent="0.25">
      <c r="A98" s="16"/>
      <c r="B98" s="16"/>
      <c r="C98" s="16"/>
      <c r="D98" s="16"/>
      <c r="E98" s="16"/>
      <c r="F98" s="16"/>
      <c r="G98" s="16"/>
      <c r="H98" s="16"/>
      <c r="I98" s="16"/>
      <c r="J98" s="16"/>
      <c r="K98" s="16"/>
      <c r="L98" s="16"/>
      <c r="M98" s="16"/>
      <c r="N98" s="16"/>
      <c r="O98" s="16"/>
      <c r="P98" s="1"/>
      <c r="Q98" s="1"/>
    </row>
    <row r="99" spans="1:17" x14ac:dyDescent="0.25">
      <c r="A99" s="16"/>
      <c r="B99" s="16"/>
      <c r="C99" s="16"/>
      <c r="D99" s="16"/>
      <c r="E99" s="16"/>
      <c r="F99" s="16"/>
      <c r="G99" s="16"/>
      <c r="H99" s="16"/>
      <c r="I99" s="16"/>
      <c r="J99" s="16"/>
      <c r="K99" s="16"/>
      <c r="L99" s="16"/>
      <c r="M99" s="16"/>
      <c r="N99" s="16"/>
      <c r="O99" s="16"/>
      <c r="P99" s="1"/>
      <c r="Q99" s="1"/>
    </row>
    <row r="100" spans="1:17" x14ac:dyDescent="0.25">
      <c r="A100" s="16"/>
      <c r="B100" s="16"/>
      <c r="C100" s="16"/>
      <c r="D100" s="16"/>
      <c r="E100" s="16"/>
      <c r="F100" s="16"/>
      <c r="G100" s="16"/>
      <c r="H100" s="16"/>
      <c r="I100" s="16"/>
      <c r="J100" s="16"/>
      <c r="K100" s="16"/>
      <c r="L100" s="16"/>
      <c r="M100" s="16"/>
      <c r="N100" s="16"/>
      <c r="O100" s="16"/>
      <c r="P100" s="1"/>
      <c r="Q100" s="1"/>
    </row>
    <row r="101" spans="1:17" x14ac:dyDescent="0.25">
      <c r="A101" s="16"/>
      <c r="B101" s="16"/>
      <c r="C101" s="16"/>
      <c r="D101" s="16"/>
      <c r="E101" s="16"/>
      <c r="F101" s="16"/>
      <c r="G101" s="16"/>
      <c r="H101" s="16"/>
      <c r="I101" s="16"/>
      <c r="J101" s="16"/>
      <c r="K101" s="16"/>
      <c r="L101" s="16"/>
      <c r="M101" s="16"/>
      <c r="N101" s="16"/>
      <c r="O101" s="16"/>
      <c r="P101" s="1"/>
      <c r="Q101" s="1"/>
    </row>
    <row r="102" spans="1:17" x14ac:dyDescent="0.25">
      <c r="A102" s="16"/>
      <c r="B102" s="16"/>
      <c r="C102" s="16"/>
      <c r="D102" s="16"/>
      <c r="E102" s="16"/>
      <c r="F102" s="16"/>
      <c r="G102" s="16"/>
      <c r="H102" s="16"/>
      <c r="I102" s="16"/>
      <c r="J102" s="16"/>
      <c r="K102" s="16"/>
      <c r="L102" s="16"/>
      <c r="M102" s="16"/>
      <c r="N102" s="16"/>
      <c r="O102" s="16"/>
      <c r="P102" s="1"/>
      <c r="Q102" s="1"/>
    </row>
    <row r="103" spans="1:17" x14ac:dyDescent="0.25">
      <c r="A103" s="16"/>
      <c r="B103" s="16"/>
      <c r="C103" s="16"/>
      <c r="D103" s="16"/>
      <c r="E103" s="16"/>
      <c r="F103" s="16"/>
      <c r="G103" s="16"/>
      <c r="H103" s="16"/>
      <c r="I103" s="16"/>
      <c r="J103" s="16"/>
      <c r="K103" s="16"/>
      <c r="L103" s="16"/>
      <c r="M103" s="16"/>
      <c r="N103" s="16"/>
      <c r="O103" s="16"/>
      <c r="P103" s="1"/>
      <c r="Q103" s="1"/>
    </row>
    <row r="104" spans="1:17" x14ac:dyDescent="0.25">
      <c r="A104" s="16"/>
      <c r="B104" s="16"/>
      <c r="C104" s="16"/>
      <c r="D104" s="16"/>
      <c r="E104" s="16"/>
      <c r="F104" s="16"/>
      <c r="G104" s="16"/>
      <c r="H104" s="16"/>
      <c r="I104" s="16"/>
      <c r="J104" s="16"/>
      <c r="K104" s="16"/>
      <c r="L104" s="16"/>
      <c r="M104" s="16"/>
      <c r="N104" s="16"/>
      <c r="O104" s="16"/>
      <c r="P104" s="1"/>
      <c r="Q104" s="1"/>
    </row>
    <row r="105" spans="1:17" x14ac:dyDescent="0.25">
      <c r="A105" s="16"/>
      <c r="B105" s="16"/>
      <c r="C105" s="16"/>
      <c r="D105" s="16"/>
      <c r="E105" s="16"/>
      <c r="F105" s="16"/>
      <c r="G105" s="16"/>
      <c r="H105" s="16"/>
      <c r="I105" s="16"/>
      <c r="J105" s="16"/>
      <c r="K105" s="16"/>
      <c r="L105" s="16"/>
      <c r="M105" s="16"/>
      <c r="N105" s="16"/>
      <c r="O105" s="16"/>
      <c r="P105" s="1"/>
      <c r="Q105" s="1"/>
    </row>
    <row r="106" spans="1:17" x14ac:dyDescent="0.25">
      <c r="A106" s="16"/>
      <c r="B106" s="16"/>
      <c r="C106" s="16"/>
      <c r="D106" s="16"/>
      <c r="E106" s="16"/>
      <c r="F106" s="16"/>
      <c r="G106" s="16"/>
      <c r="H106" s="16"/>
      <c r="I106" s="16"/>
      <c r="J106" s="16"/>
      <c r="K106" s="16"/>
      <c r="L106" s="16"/>
      <c r="M106" s="16"/>
      <c r="N106" s="16"/>
      <c r="O106" s="16"/>
      <c r="P106" s="1"/>
      <c r="Q106" s="1"/>
    </row>
    <row r="107" spans="1:17" x14ac:dyDescent="0.25">
      <c r="A107" s="16"/>
      <c r="B107" s="16"/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  <c r="O107" s="16"/>
      <c r="P107" s="1"/>
      <c r="Q107" s="1"/>
    </row>
    <row r="108" spans="1:17" x14ac:dyDescent="0.25">
      <c r="A108" s="16"/>
      <c r="B108" s="16"/>
      <c r="C108" s="16"/>
      <c r="D108" s="16"/>
      <c r="E108" s="16"/>
      <c r="F108" s="16"/>
      <c r="G108" s="16"/>
      <c r="H108" s="16"/>
      <c r="I108" s="16"/>
      <c r="J108" s="16"/>
      <c r="K108" s="16"/>
      <c r="L108" s="16"/>
      <c r="M108" s="16"/>
      <c r="N108" s="16"/>
      <c r="O108" s="16"/>
      <c r="P108" s="1"/>
      <c r="Q108" s="1"/>
    </row>
    <row r="109" spans="1:17" x14ac:dyDescent="0.25">
      <c r="A109" s="16"/>
      <c r="B109" s="16"/>
      <c r="C109" s="16"/>
      <c r="D109" s="16"/>
      <c r="E109" s="16"/>
      <c r="F109" s="16"/>
      <c r="G109" s="16"/>
      <c r="H109" s="16"/>
      <c r="I109" s="16"/>
      <c r="J109" s="16"/>
      <c r="K109" s="16"/>
      <c r="L109" s="16"/>
      <c r="M109" s="16"/>
      <c r="N109" s="16"/>
      <c r="O109" s="16"/>
      <c r="P109" s="1"/>
      <c r="Q109" s="1"/>
    </row>
    <row r="110" spans="1:17" x14ac:dyDescent="0.25">
      <c r="A110" s="16"/>
      <c r="B110" s="16"/>
      <c r="C110" s="16"/>
      <c r="D110" s="16"/>
      <c r="E110" s="16"/>
      <c r="F110" s="16"/>
      <c r="G110" s="16"/>
      <c r="H110" s="16"/>
      <c r="I110" s="16"/>
      <c r="J110" s="16"/>
      <c r="K110" s="16"/>
      <c r="L110" s="16"/>
      <c r="M110" s="16"/>
      <c r="N110" s="16"/>
      <c r="O110" s="16"/>
      <c r="P110" s="1"/>
      <c r="Q110" s="1"/>
    </row>
    <row r="111" spans="1:17" x14ac:dyDescent="0.25">
      <c r="A111" s="16"/>
      <c r="B111" s="16"/>
      <c r="C111" s="16"/>
      <c r="D111" s="16"/>
      <c r="E111" s="16"/>
      <c r="F111" s="16"/>
      <c r="G111" s="16"/>
      <c r="H111" s="16"/>
      <c r="I111" s="16"/>
      <c r="J111" s="16"/>
      <c r="K111" s="16"/>
      <c r="L111" s="16"/>
      <c r="M111" s="16"/>
      <c r="N111" s="16"/>
      <c r="O111" s="16"/>
      <c r="P111" s="1"/>
      <c r="Q111" s="1"/>
    </row>
    <row r="112" spans="1:17" x14ac:dyDescent="0.25">
      <c r="A112" s="16"/>
      <c r="B112" s="16"/>
      <c r="C112" s="16"/>
      <c r="D112" s="16"/>
      <c r="E112" s="16"/>
      <c r="F112" s="16"/>
      <c r="G112" s="16"/>
      <c r="H112" s="16"/>
      <c r="I112" s="16"/>
      <c r="J112" s="16"/>
      <c r="K112" s="16"/>
      <c r="L112" s="16"/>
      <c r="M112" s="16"/>
      <c r="N112" s="16"/>
      <c r="O112" s="16"/>
      <c r="P112" s="1"/>
      <c r="Q112" s="1"/>
    </row>
    <row r="113" spans="1:17" x14ac:dyDescent="0.25">
      <c r="A113" s="16"/>
      <c r="B113" s="16"/>
      <c r="C113" s="16"/>
      <c r="D113" s="16"/>
      <c r="E113" s="16"/>
      <c r="F113" s="16"/>
      <c r="G113" s="16"/>
      <c r="H113" s="16"/>
      <c r="I113" s="16"/>
      <c r="J113" s="16"/>
      <c r="K113" s="16"/>
      <c r="L113" s="16"/>
      <c r="M113" s="16"/>
      <c r="N113" s="16"/>
      <c r="O113" s="16"/>
      <c r="P113" s="1"/>
      <c r="Q113" s="1"/>
    </row>
    <row r="114" spans="1:17" x14ac:dyDescent="0.25">
      <c r="A114" s="16"/>
      <c r="B114" s="16"/>
      <c r="C114" s="1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16"/>
      <c r="P114" s="1"/>
      <c r="Q114" s="1"/>
    </row>
    <row r="115" spans="1:17" x14ac:dyDescent="0.25">
      <c r="A115" s="16"/>
      <c r="B115" s="16"/>
      <c r="C115" s="1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16"/>
      <c r="P115" s="1"/>
      <c r="Q115" s="1"/>
    </row>
    <row r="116" spans="1:17" x14ac:dyDescent="0.25">
      <c r="A116" s="16"/>
      <c r="B116" s="16"/>
      <c r="C116" s="1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16"/>
      <c r="P116" s="1"/>
      <c r="Q116" s="1"/>
    </row>
    <row r="117" spans="1:17" x14ac:dyDescent="0.25">
      <c r="A117" s="16"/>
      <c r="B117" s="16"/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  <c r="O117" s="16"/>
      <c r="P117" s="1"/>
      <c r="Q117" s="1"/>
    </row>
    <row r="118" spans="1:17" x14ac:dyDescent="0.25">
      <c r="A118" s="16"/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6"/>
      <c r="M118" s="16"/>
      <c r="N118" s="16"/>
      <c r="O118" s="16"/>
      <c r="P118" s="1"/>
      <c r="Q118" s="1"/>
    </row>
    <row r="119" spans="1:17" x14ac:dyDescent="0.25">
      <c r="A119" s="16"/>
      <c r="B119" s="16"/>
      <c r="C119" s="16"/>
      <c r="D119" s="16"/>
      <c r="E119" s="16"/>
      <c r="F119" s="16"/>
      <c r="G119" s="16"/>
      <c r="H119" s="16"/>
      <c r="I119" s="16"/>
      <c r="J119" s="16"/>
      <c r="K119" s="16"/>
      <c r="L119" s="16"/>
      <c r="M119" s="16"/>
      <c r="N119" s="16"/>
      <c r="O119" s="16"/>
      <c r="P119" s="1"/>
      <c r="Q119" s="1"/>
    </row>
    <row r="120" spans="1:17" x14ac:dyDescent="0.25">
      <c r="A120" s="16"/>
      <c r="B120" s="16"/>
      <c r="C120" s="16"/>
      <c r="D120" s="16"/>
      <c r="E120" s="16"/>
      <c r="F120" s="16"/>
      <c r="G120" s="16"/>
      <c r="H120" s="16"/>
      <c r="I120" s="16"/>
      <c r="J120" s="16"/>
      <c r="K120" s="16"/>
      <c r="L120" s="16"/>
      <c r="M120" s="16"/>
      <c r="N120" s="16"/>
      <c r="O120" s="16"/>
      <c r="P120" s="1"/>
      <c r="Q120" s="1"/>
    </row>
    <row r="121" spans="1:17" x14ac:dyDescent="0.25">
      <c r="A121" s="16"/>
      <c r="B121" s="16"/>
      <c r="C121" s="16"/>
      <c r="D121" s="16"/>
      <c r="E121" s="16"/>
      <c r="F121" s="16"/>
      <c r="G121" s="16"/>
      <c r="H121" s="16"/>
      <c r="I121" s="16"/>
      <c r="J121" s="16"/>
      <c r="K121" s="16"/>
      <c r="L121" s="16"/>
      <c r="M121" s="16"/>
      <c r="N121" s="16"/>
      <c r="O121" s="16"/>
      <c r="P121" s="1"/>
      <c r="Q121" s="1"/>
    </row>
    <row r="122" spans="1:17" x14ac:dyDescent="0.25">
      <c r="A122" s="16"/>
      <c r="B122" s="16"/>
      <c r="C122" s="16"/>
      <c r="D122" s="16"/>
      <c r="E122" s="16"/>
      <c r="F122" s="16"/>
      <c r="G122" s="16"/>
      <c r="H122" s="16"/>
      <c r="I122" s="16"/>
      <c r="J122" s="16"/>
      <c r="K122" s="16"/>
      <c r="L122" s="16"/>
      <c r="M122" s="16"/>
      <c r="N122" s="16"/>
      <c r="O122" s="16"/>
      <c r="P122" s="1"/>
      <c r="Q122" s="1"/>
    </row>
    <row r="123" spans="1:17" x14ac:dyDescent="0.25">
      <c r="A123" s="16"/>
      <c r="B123" s="16"/>
      <c r="C123" s="16"/>
      <c r="D123" s="16"/>
      <c r="E123" s="16"/>
      <c r="F123" s="16"/>
      <c r="G123" s="16"/>
      <c r="H123" s="16"/>
      <c r="I123" s="16"/>
      <c r="J123" s="16"/>
      <c r="K123" s="16"/>
      <c r="L123" s="16"/>
      <c r="M123" s="16"/>
      <c r="N123" s="16"/>
      <c r="O123" s="16"/>
      <c r="P123" s="1"/>
      <c r="Q123" s="1"/>
    </row>
    <row r="124" spans="1:17" x14ac:dyDescent="0.25">
      <c r="A124" s="16"/>
      <c r="B124" s="16"/>
      <c r="C124" s="16"/>
      <c r="D124" s="16"/>
      <c r="E124" s="16"/>
      <c r="F124" s="16"/>
      <c r="G124" s="16"/>
      <c r="H124" s="16"/>
      <c r="I124" s="16"/>
      <c r="J124" s="16"/>
      <c r="K124" s="16"/>
      <c r="L124" s="16"/>
      <c r="M124" s="16"/>
      <c r="N124" s="16"/>
      <c r="O124" s="16"/>
      <c r="P124" s="1"/>
      <c r="Q124" s="1"/>
    </row>
    <row r="125" spans="1:17" x14ac:dyDescent="0.25">
      <c r="A125" s="16"/>
      <c r="B125" s="16"/>
      <c r="C125" s="16"/>
      <c r="D125" s="16"/>
      <c r="E125" s="16"/>
      <c r="F125" s="16"/>
      <c r="G125" s="16"/>
      <c r="H125" s="16"/>
      <c r="I125" s="16"/>
      <c r="J125" s="16"/>
      <c r="K125" s="16"/>
      <c r="L125" s="16"/>
      <c r="M125" s="16"/>
      <c r="N125" s="16"/>
      <c r="O125" s="16"/>
      <c r="P125" s="1"/>
      <c r="Q125" s="1"/>
    </row>
    <row r="126" spans="1:17" x14ac:dyDescent="0.25">
      <c r="A126" s="16"/>
      <c r="B126" s="16"/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16"/>
      <c r="N126" s="16"/>
      <c r="O126" s="16"/>
      <c r="P126" s="1"/>
      <c r="Q126" s="1"/>
    </row>
    <row r="127" spans="1:17" x14ac:dyDescent="0.25">
      <c r="A127" s="16"/>
      <c r="B127" s="16"/>
      <c r="C127" s="16"/>
      <c r="D127" s="16"/>
      <c r="E127" s="16"/>
      <c r="F127" s="16"/>
      <c r="G127" s="16"/>
      <c r="H127" s="16"/>
      <c r="I127" s="16"/>
      <c r="J127" s="16"/>
      <c r="K127" s="16"/>
      <c r="L127" s="16"/>
      <c r="M127" s="16"/>
      <c r="N127" s="16"/>
      <c r="O127" s="16"/>
      <c r="P127" s="1"/>
      <c r="Q127" s="1"/>
    </row>
    <row r="128" spans="1:17" x14ac:dyDescent="0.25">
      <c r="A128" s="16"/>
      <c r="B128" s="16"/>
      <c r="C128" s="16"/>
      <c r="D128" s="16"/>
      <c r="E128" s="16"/>
      <c r="F128" s="16"/>
      <c r="G128" s="16"/>
      <c r="H128" s="16"/>
      <c r="I128" s="16"/>
      <c r="J128" s="16"/>
      <c r="K128" s="16"/>
      <c r="L128" s="16"/>
      <c r="M128" s="16"/>
      <c r="N128" s="16"/>
      <c r="O128" s="16"/>
      <c r="P128" s="1"/>
      <c r="Q128" s="1"/>
    </row>
    <row r="129" spans="1:17" x14ac:dyDescent="0.25">
      <c r="A129" s="16"/>
      <c r="B129" s="16"/>
      <c r="C129" s="16"/>
      <c r="D129" s="16"/>
      <c r="E129" s="16"/>
      <c r="F129" s="16"/>
      <c r="G129" s="16"/>
      <c r="H129" s="16"/>
      <c r="I129" s="16"/>
      <c r="J129" s="16"/>
      <c r="K129" s="16"/>
      <c r="L129" s="16"/>
      <c r="M129" s="16"/>
      <c r="N129" s="16"/>
      <c r="O129" s="16"/>
      <c r="P129" s="1"/>
      <c r="Q129" s="1"/>
    </row>
    <row r="130" spans="1:17" x14ac:dyDescent="0.25">
      <c r="A130" s="16"/>
      <c r="B130" s="16"/>
      <c r="C130" s="16"/>
      <c r="D130" s="16"/>
      <c r="E130" s="16"/>
      <c r="F130" s="16"/>
      <c r="G130" s="16"/>
      <c r="H130" s="16"/>
      <c r="I130" s="16"/>
      <c r="J130" s="16"/>
      <c r="K130" s="16"/>
      <c r="L130" s="16"/>
      <c r="M130" s="16"/>
      <c r="N130" s="16"/>
      <c r="O130" s="16"/>
      <c r="P130" s="1"/>
      <c r="Q130" s="1"/>
    </row>
    <row r="131" spans="1:17" x14ac:dyDescent="0.25">
      <c r="A131" s="16"/>
      <c r="B131" s="16"/>
      <c r="C131" s="16"/>
      <c r="D131" s="16"/>
      <c r="E131" s="16"/>
      <c r="F131" s="16"/>
      <c r="G131" s="16"/>
      <c r="H131" s="16"/>
      <c r="I131" s="16"/>
      <c r="J131" s="16"/>
      <c r="K131" s="16"/>
      <c r="L131" s="16"/>
      <c r="M131" s="16"/>
      <c r="N131" s="16"/>
      <c r="O131" s="16"/>
      <c r="P131" s="1"/>
      <c r="Q131" s="1"/>
    </row>
    <row r="132" spans="1:17" x14ac:dyDescent="0.25">
      <c r="A132" s="16"/>
      <c r="B132" s="16"/>
      <c r="C132" s="16"/>
      <c r="D132" s="16"/>
      <c r="E132" s="16"/>
      <c r="F132" s="16"/>
      <c r="G132" s="16"/>
      <c r="H132" s="16"/>
      <c r="I132" s="16"/>
      <c r="J132" s="16"/>
      <c r="K132" s="16"/>
      <c r="L132" s="16"/>
      <c r="M132" s="16"/>
      <c r="N132" s="16"/>
      <c r="O132" s="16"/>
      <c r="P132" s="1"/>
      <c r="Q132" s="1"/>
    </row>
    <row r="133" spans="1:17" x14ac:dyDescent="0.25">
      <c r="A133" s="16"/>
      <c r="B133" s="16"/>
      <c r="C133" s="16"/>
      <c r="D133" s="16"/>
      <c r="E133" s="16"/>
      <c r="F133" s="16"/>
      <c r="G133" s="16"/>
      <c r="H133" s="16"/>
      <c r="I133" s="16"/>
      <c r="J133" s="16"/>
      <c r="K133" s="16"/>
      <c r="L133" s="16"/>
      <c r="M133" s="16"/>
      <c r="N133" s="16"/>
      <c r="O133" s="16"/>
      <c r="P133" s="1"/>
      <c r="Q133" s="1"/>
    </row>
    <row r="134" spans="1:17" x14ac:dyDescent="0.25">
      <c r="A134" s="16"/>
      <c r="B134" s="16"/>
      <c r="C134" s="16"/>
      <c r="D134" s="16"/>
      <c r="E134" s="16"/>
      <c r="F134" s="16"/>
      <c r="G134" s="16"/>
      <c r="H134" s="16"/>
      <c r="I134" s="16"/>
      <c r="J134" s="16"/>
      <c r="K134" s="16"/>
      <c r="L134" s="16"/>
      <c r="M134" s="16"/>
      <c r="N134" s="16"/>
      <c r="O134" s="16"/>
      <c r="P134" s="1"/>
      <c r="Q134" s="1"/>
    </row>
    <row r="135" spans="1:17" x14ac:dyDescent="0.25">
      <c r="A135" s="16"/>
      <c r="B135" s="16"/>
      <c r="C135" s="16"/>
      <c r="D135" s="16"/>
      <c r="E135" s="16"/>
      <c r="F135" s="16"/>
      <c r="G135" s="16"/>
      <c r="H135" s="16"/>
      <c r="I135" s="16"/>
      <c r="J135" s="16"/>
      <c r="K135" s="16"/>
      <c r="L135" s="16"/>
      <c r="M135" s="16"/>
      <c r="N135" s="16"/>
      <c r="O135" s="16"/>
      <c r="P135" s="1"/>
      <c r="Q135" s="1"/>
    </row>
    <row r="136" spans="1:17" x14ac:dyDescent="0.25">
      <c r="A136" s="16"/>
      <c r="B136" s="16"/>
      <c r="C136" s="16"/>
      <c r="D136" s="16"/>
      <c r="E136" s="16"/>
      <c r="F136" s="16"/>
      <c r="G136" s="16"/>
      <c r="H136" s="16"/>
      <c r="I136" s="16"/>
      <c r="J136" s="16"/>
      <c r="K136" s="16"/>
      <c r="L136" s="16"/>
      <c r="M136" s="16"/>
      <c r="N136" s="16"/>
      <c r="O136" s="16"/>
      <c r="P136" s="1"/>
      <c r="Q136" s="1"/>
    </row>
    <row r="137" spans="1:17" x14ac:dyDescent="0.25">
      <c r="A137" s="16"/>
      <c r="B137" s="16"/>
      <c r="C137" s="16"/>
      <c r="D137" s="16"/>
      <c r="E137" s="16"/>
      <c r="F137" s="16"/>
      <c r="G137" s="16"/>
      <c r="H137" s="16"/>
      <c r="I137" s="16"/>
      <c r="J137" s="16"/>
      <c r="K137" s="16"/>
      <c r="L137" s="16"/>
      <c r="M137" s="16"/>
      <c r="N137" s="16"/>
      <c r="O137" s="16"/>
      <c r="P137" s="1"/>
      <c r="Q137" s="1"/>
    </row>
    <row r="138" spans="1:17" x14ac:dyDescent="0.25">
      <c r="A138" s="16"/>
      <c r="B138" s="16"/>
      <c r="C138" s="16"/>
      <c r="D138" s="16"/>
      <c r="E138" s="16"/>
      <c r="F138" s="16"/>
      <c r="G138" s="16"/>
      <c r="H138" s="16"/>
      <c r="I138" s="16"/>
      <c r="J138" s="16"/>
      <c r="K138" s="16"/>
      <c r="L138" s="16"/>
      <c r="M138" s="16"/>
      <c r="N138" s="16"/>
      <c r="O138" s="16"/>
      <c r="P138" s="1"/>
      <c r="Q138" s="1"/>
    </row>
    <row r="139" spans="1:17" x14ac:dyDescent="0.25">
      <c r="A139" s="16"/>
      <c r="B139" s="16"/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  <c r="O139" s="16"/>
      <c r="P139" s="1"/>
      <c r="Q139" s="1"/>
    </row>
    <row r="140" spans="1:17" x14ac:dyDescent="0.25">
      <c r="A140" s="16"/>
      <c r="B140" s="16"/>
      <c r="C140" s="16"/>
      <c r="D140" s="16"/>
      <c r="E140" s="16"/>
      <c r="F140" s="16"/>
      <c r="G140" s="16"/>
      <c r="H140" s="16"/>
      <c r="I140" s="16"/>
      <c r="J140" s="16"/>
      <c r="K140" s="16"/>
      <c r="L140" s="16"/>
      <c r="M140" s="16"/>
      <c r="N140" s="16"/>
      <c r="O140" s="16"/>
      <c r="P140" s="1"/>
      <c r="Q140" s="1"/>
    </row>
    <row r="141" spans="1:17" x14ac:dyDescent="0.25">
      <c r="A141" s="16"/>
      <c r="B141" s="16"/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  <c r="O141" s="16"/>
      <c r="P141" s="1"/>
      <c r="Q141" s="1"/>
    </row>
    <row r="142" spans="1:17" x14ac:dyDescent="0.25">
      <c r="A142" s="16"/>
      <c r="B142" s="16"/>
      <c r="C142" s="16"/>
      <c r="D142" s="16"/>
      <c r="E142" s="16"/>
      <c r="F142" s="16"/>
      <c r="G142" s="16"/>
      <c r="H142" s="16"/>
      <c r="I142" s="16"/>
      <c r="J142" s="16"/>
      <c r="K142" s="16"/>
      <c r="L142" s="16"/>
      <c r="M142" s="16"/>
      <c r="N142" s="16"/>
      <c r="O142" s="16"/>
      <c r="P142" s="1"/>
      <c r="Q142" s="1"/>
    </row>
    <row r="143" spans="1:17" x14ac:dyDescent="0.25">
      <c r="A143" s="16"/>
      <c r="B143" s="16"/>
      <c r="C143" s="16"/>
      <c r="D143" s="16"/>
      <c r="E143" s="16"/>
      <c r="F143" s="16"/>
      <c r="G143" s="16"/>
      <c r="H143" s="16"/>
      <c r="I143" s="16"/>
      <c r="J143" s="16"/>
      <c r="K143" s="16"/>
      <c r="L143" s="16"/>
      <c r="M143" s="16"/>
      <c r="N143" s="16"/>
      <c r="O143" s="16"/>
      <c r="P143" s="1"/>
      <c r="Q143" s="1"/>
    </row>
    <row r="144" spans="1:17" x14ac:dyDescent="0.25">
      <c r="A144" s="16"/>
      <c r="B144" s="16"/>
      <c r="C144" s="16"/>
      <c r="D144" s="16"/>
      <c r="E144" s="16"/>
      <c r="F144" s="16"/>
      <c r="G144" s="16"/>
      <c r="H144" s="16"/>
      <c r="I144" s="16"/>
      <c r="J144" s="16"/>
      <c r="K144" s="16"/>
      <c r="L144" s="16"/>
      <c r="M144" s="16"/>
      <c r="N144" s="16"/>
      <c r="O144" s="16"/>
      <c r="P144" s="1"/>
      <c r="Q144" s="1"/>
    </row>
    <row r="145" spans="1:17" x14ac:dyDescent="0.25">
      <c r="A145" s="16"/>
      <c r="B145" s="16"/>
      <c r="C145" s="16"/>
      <c r="D145" s="16"/>
      <c r="E145" s="16"/>
      <c r="F145" s="16"/>
      <c r="G145" s="16"/>
      <c r="H145" s="16"/>
      <c r="I145" s="16"/>
      <c r="J145" s="16"/>
      <c r="K145" s="16"/>
      <c r="L145" s="16"/>
      <c r="M145" s="16"/>
      <c r="N145" s="16"/>
      <c r="O145" s="16"/>
      <c r="P145" s="1"/>
      <c r="Q145" s="1"/>
    </row>
    <row r="146" spans="1:17" x14ac:dyDescent="0.25">
      <c r="A146" s="16"/>
      <c r="B146" s="16"/>
      <c r="C146" s="16"/>
      <c r="D146" s="16"/>
      <c r="E146" s="16"/>
      <c r="F146" s="16"/>
      <c r="G146" s="16"/>
      <c r="H146" s="16"/>
      <c r="I146" s="16"/>
      <c r="J146" s="16"/>
      <c r="K146" s="16"/>
      <c r="L146" s="16"/>
      <c r="M146" s="16"/>
      <c r="N146" s="16"/>
      <c r="O146" s="16"/>
      <c r="P146" s="1"/>
      <c r="Q146" s="1"/>
    </row>
    <row r="147" spans="1:17" x14ac:dyDescent="0.25">
      <c r="A147" s="16"/>
      <c r="B147" s="16"/>
      <c r="C147" s="16"/>
      <c r="D147" s="16"/>
      <c r="E147" s="16"/>
      <c r="F147" s="16"/>
      <c r="G147" s="16"/>
      <c r="H147" s="16"/>
      <c r="I147" s="16"/>
      <c r="J147" s="16"/>
      <c r="K147" s="16"/>
      <c r="L147" s="16"/>
      <c r="M147" s="16"/>
      <c r="N147" s="16"/>
      <c r="O147" s="16"/>
      <c r="P147" s="1"/>
      <c r="Q147" s="1"/>
    </row>
    <row r="148" spans="1:17" x14ac:dyDescent="0.25">
      <c r="A148" s="16"/>
      <c r="B148" s="16"/>
      <c r="C148" s="16"/>
      <c r="D148" s="16"/>
      <c r="E148" s="16"/>
      <c r="F148" s="16"/>
      <c r="G148" s="16"/>
      <c r="H148" s="16"/>
      <c r="I148" s="16"/>
      <c r="J148" s="16"/>
      <c r="K148" s="16"/>
      <c r="L148" s="16"/>
      <c r="M148" s="16"/>
      <c r="N148" s="16"/>
      <c r="O148" s="16"/>
      <c r="P148" s="1"/>
      <c r="Q148" s="1"/>
    </row>
    <row r="149" spans="1:17" x14ac:dyDescent="0.25">
      <c r="A149" s="16"/>
      <c r="B149" s="16"/>
      <c r="C149" s="16"/>
      <c r="D149" s="16"/>
      <c r="E149" s="16"/>
      <c r="F149" s="16"/>
      <c r="G149" s="16"/>
      <c r="H149" s="16"/>
      <c r="I149" s="16"/>
      <c r="J149" s="16"/>
      <c r="K149" s="16"/>
      <c r="L149" s="16"/>
      <c r="M149" s="16"/>
      <c r="N149" s="16"/>
      <c r="O149" s="16"/>
      <c r="P149" s="1"/>
      <c r="Q149" s="1"/>
    </row>
    <row r="150" spans="1:17" x14ac:dyDescent="0.25">
      <c r="A150" s="16"/>
      <c r="B150" s="16"/>
      <c r="C150" s="16"/>
      <c r="D150" s="16"/>
      <c r="E150" s="16"/>
      <c r="F150" s="16"/>
      <c r="G150" s="16"/>
      <c r="H150" s="16"/>
      <c r="I150" s="16"/>
      <c r="J150" s="16"/>
      <c r="K150" s="16"/>
      <c r="L150" s="16"/>
      <c r="M150" s="16"/>
      <c r="N150" s="16"/>
      <c r="O150" s="16"/>
      <c r="P150" s="1"/>
      <c r="Q150" s="1"/>
    </row>
    <row r="151" spans="1:17" x14ac:dyDescent="0.25">
      <c r="A151" s="16"/>
      <c r="B151" s="16"/>
      <c r="C151" s="16"/>
      <c r="D151" s="16"/>
      <c r="E151" s="16"/>
      <c r="F151" s="16"/>
      <c r="G151" s="16"/>
      <c r="H151" s="16"/>
      <c r="I151" s="16"/>
      <c r="J151" s="16"/>
      <c r="K151" s="16"/>
      <c r="L151" s="16"/>
      <c r="M151" s="16"/>
      <c r="N151" s="16"/>
      <c r="O151" s="16"/>
      <c r="P151" s="1"/>
      <c r="Q151" s="1"/>
    </row>
    <row r="152" spans="1:17" x14ac:dyDescent="0.25">
      <c r="A152" s="16"/>
      <c r="B152" s="16"/>
      <c r="C152" s="16"/>
      <c r="D152" s="16"/>
      <c r="E152" s="16"/>
      <c r="F152" s="16"/>
      <c r="G152" s="16"/>
      <c r="H152" s="16"/>
      <c r="I152" s="16"/>
      <c r="J152" s="16"/>
      <c r="K152" s="16"/>
      <c r="L152" s="16"/>
      <c r="M152" s="16"/>
      <c r="N152" s="16"/>
      <c r="O152" s="16"/>
      <c r="P152" s="1"/>
      <c r="Q152" s="1"/>
    </row>
  </sheetData>
  <mergeCells count="15">
    <mergeCell ref="L1:N1"/>
    <mergeCell ref="M32:N32"/>
    <mergeCell ref="A22:N22"/>
    <mergeCell ref="A23:N23"/>
    <mergeCell ref="A24:N24"/>
    <mergeCell ref="A25:N25"/>
    <mergeCell ref="A26:N26"/>
    <mergeCell ref="A27:N27"/>
    <mergeCell ref="A29:N29"/>
    <mergeCell ref="A17:N17"/>
    <mergeCell ref="A5:N5"/>
    <mergeCell ref="A6:N6"/>
    <mergeCell ref="A8:N8"/>
    <mergeCell ref="A13:N13"/>
    <mergeCell ref="A15:N15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3"/>
  <sheetViews>
    <sheetView topLeftCell="A58" workbookViewId="0">
      <selection activeCell="A72" sqref="A72"/>
    </sheetView>
  </sheetViews>
  <sheetFormatPr defaultRowHeight="15" x14ac:dyDescent="0.25"/>
  <cols>
    <col min="1" max="1" width="53.28515625" customWidth="1"/>
    <col min="2" max="2" width="11.140625" customWidth="1"/>
    <col min="3" max="3" width="24.5703125" customWidth="1"/>
    <col min="4" max="4" width="25.28515625" customWidth="1"/>
    <col min="5" max="5" width="14.42578125" customWidth="1"/>
  </cols>
  <sheetData>
    <row r="1" spans="1:18" x14ac:dyDescent="0.25">
      <c r="A1" s="13"/>
      <c r="B1" s="13"/>
      <c r="C1" s="13"/>
      <c r="D1" s="147"/>
      <c r="E1" s="147"/>
    </row>
    <row r="2" spans="1:18" x14ac:dyDescent="0.25">
      <c r="A2" s="13"/>
      <c r="B2" s="13"/>
      <c r="C2" s="13"/>
      <c r="D2" s="13"/>
      <c r="E2" s="13"/>
    </row>
    <row r="3" spans="1:18" ht="15.75" x14ac:dyDescent="0.25">
      <c r="A3" s="155" t="s">
        <v>15</v>
      </c>
      <c r="B3" s="155"/>
      <c r="C3" s="155"/>
      <c r="D3" s="155"/>
      <c r="E3" s="155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14"/>
      <c r="B4" s="14"/>
      <c r="C4" s="14"/>
      <c r="D4" s="14"/>
      <c r="E4" s="14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56" t="s">
        <v>16</v>
      </c>
      <c r="B5" s="156"/>
      <c r="C5" s="156"/>
      <c r="D5" s="156"/>
      <c r="E5" s="156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50"/>
      <c r="B6" s="50"/>
      <c r="C6" s="50"/>
      <c r="D6" s="50"/>
      <c r="E6" s="50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53" t="s">
        <v>0</v>
      </c>
      <c r="B7" s="54" t="s">
        <v>6</v>
      </c>
      <c r="C7" s="54" t="s">
        <v>1</v>
      </c>
      <c r="D7" s="54" t="s">
        <v>2</v>
      </c>
      <c r="E7" s="54" t="s">
        <v>3</v>
      </c>
      <c r="F7" s="3"/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61" t="s">
        <v>4</v>
      </c>
      <c r="B8" s="162"/>
      <c r="C8" s="162"/>
      <c r="D8" s="162"/>
      <c r="E8" s="163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31.5" x14ac:dyDescent="0.25">
      <c r="A9" s="111" t="s">
        <v>5</v>
      </c>
      <c r="B9" s="109" t="s">
        <v>7</v>
      </c>
      <c r="C9" s="110">
        <v>62</v>
      </c>
      <c r="D9" s="79">
        <v>62</v>
      </c>
      <c r="E9" s="79">
        <f t="shared" ref="E9:E20" si="0">D9/C9*100</f>
        <v>100</v>
      </c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31.5" x14ac:dyDescent="0.25">
      <c r="A10" s="108" t="s">
        <v>119</v>
      </c>
      <c r="B10" s="109" t="s">
        <v>8</v>
      </c>
      <c r="C10" s="110">
        <v>100</v>
      </c>
      <c r="D10" s="79">
        <v>100</v>
      </c>
      <c r="E10" s="79">
        <f t="shared" si="0"/>
        <v>100</v>
      </c>
      <c r="F10" s="104"/>
      <c r="G10" s="104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</row>
    <row r="11" spans="1:18" ht="94.5" x14ac:dyDescent="0.25">
      <c r="A11" s="108" t="s">
        <v>9</v>
      </c>
      <c r="B11" s="109" t="s">
        <v>7</v>
      </c>
      <c r="C11" s="110">
        <v>100</v>
      </c>
      <c r="D11" s="79">
        <v>100</v>
      </c>
      <c r="E11" s="79">
        <f t="shared" si="0"/>
        <v>100</v>
      </c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</row>
    <row r="12" spans="1:18" ht="189" x14ac:dyDescent="0.25">
      <c r="A12" s="108" t="s">
        <v>121</v>
      </c>
      <c r="B12" s="109" t="s">
        <v>7</v>
      </c>
      <c r="C12" s="110">
        <v>100</v>
      </c>
      <c r="D12" s="79">
        <v>98.2</v>
      </c>
      <c r="E12" s="79">
        <f t="shared" si="0"/>
        <v>98.2</v>
      </c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</row>
    <row r="13" spans="1:18" ht="94.5" x14ac:dyDescent="0.25">
      <c r="A13" s="108" t="s">
        <v>108</v>
      </c>
      <c r="B13" s="109" t="s">
        <v>8</v>
      </c>
      <c r="C13" s="110">
        <v>3</v>
      </c>
      <c r="D13" s="79">
        <v>3</v>
      </c>
      <c r="E13" s="79">
        <f t="shared" si="0"/>
        <v>100</v>
      </c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</row>
    <row r="14" spans="1:18" ht="126" x14ac:dyDescent="0.25">
      <c r="A14" s="111" t="s">
        <v>104</v>
      </c>
      <c r="B14" s="109" t="s">
        <v>7</v>
      </c>
      <c r="C14" s="110">
        <v>3</v>
      </c>
      <c r="D14" s="79">
        <v>3</v>
      </c>
      <c r="E14" s="79">
        <f t="shared" si="0"/>
        <v>100</v>
      </c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ht="78.75" x14ac:dyDescent="0.25">
      <c r="A15" s="112" t="s">
        <v>105</v>
      </c>
      <c r="B15" s="109" t="s">
        <v>7</v>
      </c>
      <c r="C15" s="110">
        <v>40</v>
      </c>
      <c r="D15" s="79">
        <v>39.1</v>
      </c>
      <c r="E15" s="79">
        <f t="shared" si="0"/>
        <v>97.75</v>
      </c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63" x14ac:dyDescent="0.25">
      <c r="A16" s="113" t="s">
        <v>71</v>
      </c>
      <c r="B16" s="78" t="s">
        <v>73</v>
      </c>
      <c r="C16" s="79">
        <v>5229</v>
      </c>
      <c r="D16" s="79">
        <v>5239</v>
      </c>
      <c r="E16" s="79">
        <f t="shared" si="0"/>
        <v>100.19124115509656</v>
      </c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63" x14ac:dyDescent="0.25">
      <c r="A17" s="113" t="s">
        <v>106</v>
      </c>
      <c r="B17" s="78" t="s">
        <v>73</v>
      </c>
      <c r="C17" s="79">
        <v>926</v>
      </c>
      <c r="D17" s="79">
        <v>926</v>
      </c>
      <c r="E17" s="79">
        <f t="shared" si="0"/>
        <v>100</v>
      </c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</row>
    <row r="18" spans="1:18" ht="78.75" x14ac:dyDescent="0.25">
      <c r="A18" s="113" t="s">
        <v>107</v>
      </c>
      <c r="B18" s="78" t="s">
        <v>73</v>
      </c>
      <c r="C18" s="79">
        <v>595</v>
      </c>
      <c r="D18" s="79">
        <v>595</v>
      </c>
      <c r="E18" s="79">
        <f t="shared" si="0"/>
        <v>100</v>
      </c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</row>
    <row r="19" spans="1:18" ht="15.75" x14ac:dyDescent="0.25">
      <c r="A19" s="113"/>
      <c r="B19" s="78" t="s">
        <v>73</v>
      </c>
      <c r="C19" s="132"/>
      <c r="D19" s="132"/>
      <c r="E19" s="79" t="e">
        <f t="shared" si="0"/>
        <v>#DIV/0!</v>
      </c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</row>
    <row r="20" spans="1:18" ht="47.25" x14ac:dyDescent="0.25">
      <c r="A20" s="113" t="s">
        <v>72</v>
      </c>
      <c r="B20" s="78" t="s">
        <v>73</v>
      </c>
      <c r="C20" s="79">
        <v>1005</v>
      </c>
      <c r="D20" s="79">
        <v>1005</v>
      </c>
      <c r="E20" s="79">
        <f t="shared" si="0"/>
        <v>100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</row>
    <row r="21" spans="1:18" x14ac:dyDescent="0.25">
      <c r="A21" s="164" t="s">
        <v>10</v>
      </c>
      <c r="B21" s="165"/>
      <c r="C21" s="165"/>
      <c r="D21" s="165"/>
      <c r="E21" s="166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78.75" x14ac:dyDescent="0.25">
      <c r="A22" s="77" t="s">
        <v>74</v>
      </c>
      <c r="B22" s="109" t="s">
        <v>73</v>
      </c>
      <c r="C22" s="114">
        <v>14947</v>
      </c>
      <c r="D22" s="115">
        <v>14947</v>
      </c>
      <c r="E22" s="79">
        <f t="shared" ref="E22:E51" si="1">D22/C22*100</f>
        <v>100</v>
      </c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ht="63" x14ac:dyDescent="0.25">
      <c r="A23" s="113" t="s">
        <v>75</v>
      </c>
      <c r="B23" s="109" t="s">
        <v>73</v>
      </c>
      <c r="C23" s="114">
        <v>176</v>
      </c>
      <c r="D23" s="115">
        <v>176</v>
      </c>
      <c r="E23" s="79">
        <f t="shared" si="1"/>
        <v>100</v>
      </c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</row>
    <row r="24" spans="1:18" ht="63" x14ac:dyDescent="0.25">
      <c r="A24" s="113" t="s">
        <v>76</v>
      </c>
      <c r="B24" s="109" t="s">
        <v>73</v>
      </c>
      <c r="C24" s="114">
        <v>14771</v>
      </c>
      <c r="D24" s="115">
        <v>14771</v>
      </c>
      <c r="E24" s="79">
        <f t="shared" si="1"/>
        <v>100</v>
      </c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</row>
    <row r="25" spans="1:18" ht="78.75" x14ac:dyDescent="0.25">
      <c r="A25" s="113" t="s">
        <v>109</v>
      </c>
      <c r="B25" s="109" t="s">
        <v>7</v>
      </c>
      <c r="C25" s="114">
        <v>97</v>
      </c>
      <c r="D25" s="115">
        <v>97</v>
      </c>
      <c r="E25" s="79">
        <f t="shared" si="1"/>
        <v>100</v>
      </c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</row>
    <row r="26" spans="1:18" ht="110.25" x14ac:dyDescent="0.25">
      <c r="A26" s="77" t="s">
        <v>123</v>
      </c>
      <c r="B26" s="109" t="s">
        <v>7</v>
      </c>
      <c r="C26" s="110">
        <v>5</v>
      </c>
      <c r="D26" s="79">
        <v>5</v>
      </c>
      <c r="E26" s="79">
        <f t="shared" si="1"/>
        <v>100</v>
      </c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</row>
    <row r="27" spans="1:18" ht="63" x14ac:dyDescent="0.25">
      <c r="A27" s="77" t="s">
        <v>77</v>
      </c>
      <c r="B27" s="109" t="s">
        <v>7</v>
      </c>
      <c r="C27" s="110">
        <v>30</v>
      </c>
      <c r="D27" s="79">
        <v>28.2</v>
      </c>
      <c r="E27" s="79">
        <f t="shared" si="1"/>
        <v>94</v>
      </c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</row>
    <row r="28" spans="1:18" ht="78.75" x14ac:dyDescent="0.25">
      <c r="A28" s="77" t="s">
        <v>94</v>
      </c>
      <c r="B28" s="109" t="s">
        <v>73</v>
      </c>
      <c r="C28" s="114">
        <v>214</v>
      </c>
      <c r="D28" s="115">
        <v>214</v>
      </c>
      <c r="E28" s="79">
        <f t="shared" si="1"/>
        <v>100</v>
      </c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</row>
    <row r="29" spans="1:18" ht="63" x14ac:dyDescent="0.25">
      <c r="A29" s="77" t="s">
        <v>92</v>
      </c>
      <c r="B29" s="109" t="s">
        <v>7</v>
      </c>
      <c r="C29" s="110">
        <v>100</v>
      </c>
      <c r="D29" s="79">
        <v>106.8</v>
      </c>
      <c r="E29" s="79">
        <f t="shared" si="1"/>
        <v>106.80000000000001</v>
      </c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</row>
    <row r="30" spans="1:18" ht="94.5" x14ac:dyDescent="0.25">
      <c r="A30" s="77" t="s">
        <v>111</v>
      </c>
      <c r="B30" s="109" t="s">
        <v>8</v>
      </c>
      <c r="C30" s="110">
        <v>6</v>
      </c>
      <c r="D30" s="79">
        <v>6</v>
      </c>
      <c r="E30" s="79">
        <f t="shared" si="1"/>
        <v>100</v>
      </c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</row>
    <row r="31" spans="1:18" ht="47.25" x14ac:dyDescent="0.25">
      <c r="A31" s="77" t="s">
        <v>78</v>
      </c>
      <c r="B31" s="78" t="s">
        <v>73</v>
      </c>
      <c r="C31" s="110">
        <v>1379</v>
      </c>
      <c r="D31" s="79">
        <v>1379</v>
      </c>
      <c r="E31" s="79">
        <f t="shared" si="1"/>
        <v>100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</row>
    <row r="32" spans="1:18" ht="78.75" x14ac:dyDescent="0.25">
      <c r="A32" s="77" t="s">
        <v>95</v>
      </c>
      <c r="B32" s="78" t="s">
        <v>73</v>
      </c>
      <c r="C32" s="110">
        <v>1054</v>
      </c>
      <c r="D32" s="79">
        <v>1054</v>
      </c>
      <c r="E32" s="79">
        <f t="shared" si="1"/>
        <v>100</v>
      </c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</row>
    <row r="33" spans="1:18" ht="94.5" x14ac:dyDescent="0.25">
      <c r="A33" s="77" t="s">
        <v>96</v>
      </c>
      <c r="B33" s="78" t="s">
        <v>73</v>
      </c>
      <c r="C33" s="110">
        <v>11</v>
      </c>
      <c r="D33" s="79">
        <v>12</v>
      </c>
      <c r="E33" s="79">
        <f t="shared" si="1"/>
        <v>109.09090909090908</v>
      </c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</row>
    <row r="34" spans="1:18" ht="94.5" x14ac:dyDescent="0.25">
      <c r="A34" s="77" t="s">
        <v>110</v>
      </c>
      <c r="B34" s="78" t="s">
        <v>73</v>
      </c>
      <c r="C34" s="110">
        <v>633</v>
      </c>
      <c r="D34" s="79">
        <v>633</v>
      </c>
      <c r="E34" s="79">
        <f t="shared" si="1"/>
        <v>100</v>
      </c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</row>
    <row r="35" spans="1:18" ht="220.5" x14ac:dyDescent="0.25">
      <c r="A35" s="77" t="s">
        <v>97</v>
      </c>
      <c r="B35" s="78" t="s">
        <v>73</v>
      </c>
      <c r="C35" s="110">
        <v>28</v>
      </c>
      <c r="D35" s="79">
        <v>28</v>
      </c>
      <c r="E35" s="79">
        <f t="shared" si="1"/>
        <v>100</v>
      </c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</row>
    <row r="36" spans="1:18" ht="31.5" x14ac:dyDescent="0.25">
      <c r="A36" s="77" t="s">
        <v>124</v>
      </c>
      <c r="B36" s="109" t="s">
        <v>113</v>
      </c>
      <c r="C36" s="110">
        <v>1</v>
      </c>
      <c r="D36" s="79">
        <v>1</v>
      </c>
      <c r="E36" s="79">
        <f t="shared" si="1"/>
        <v>100</v>
      </c>
      <c r="F36" s="52"/>
      <c r="G36" s="52"/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</row>
    <row r="37" spans="1:18" ht="47.25" x14ac:dyDescent="0.25">
      <c r="A37" s="77" t="s">
        <v>112</v>
      </c>
      <c r="B37" s="109" t="s">
        <v>113</v>
      </c>
      <c r="C37" s="110">
        <v>3</v>
      </c>
      <c r="D37" s="79">
        <v>3</v>
      </c>
      <c r="E37" s="79">
        <f t="shared" si="1"/>
        <v>100</v>
      </c>
      <c r="F37" s="52"/>
      <c r="G37" s="52"/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</row>
    <row r="38" spans="1:18" ht="120.75" customHeight="1" x14ac:dyDescent="0.25">
      <c r="A38" s="77" t="s">
        <v>122</v>
      </c>
      <c r="B38" s="78" t="s">
        <v>7</v>
      </c>
      <c r="C38" s="110">
        <v>100</v>
      </c>
      <c r="D38" s="79">
        <v>100</v>
      </c>
      <c r="E38" s="79">
        <f t="shared" si="1"/>
        <v>100</v>
      </c>
      <c r="F38" s="125"/>
      <c r="G38" s="125"/>
      <c r="H38" s="125"/>
      <c r="I38" s="125"/>
      <c r="J38" s="125"/>
      <c r="K38" s="125"/>
      <c r="L38" s="125"/>
      <c r="M38" s="125"/>
      <c r="N38" s="125"/>
      <c r="O38" s="125"/>
      <c r="P38" s="125"/>
      <c r="Q38" s="125"/>
      <c r="R38" s="125"/>
    </row>
    <row r="39" spans="1:18" ht="72" customHeight="1" x14ac:dyDescent="0.25">
      <c r="A39" s="77" t="s">
        <v>114</v>
      </c>
      <c r="B39" s="121" t="s">
        <v>113</v>
      </c>
      <c r="C39" s="110">
        <v>1</v>
      </c>
      <c r="D39" s="79">
        <v>1</v>
      </c>
      <c r="E39" s="79">
        <f t="shared" si="1"/>
        <v>100</v>
      </c>
      <c r="F39" s="125"/>
      <c r="G39" s="125"/>
      <c r="H39" s="125"/>
      <c r="I39" s="125"/>
      <c r="J39" s="125"/>
      <c r="K39" s="125"/>
      <c r="L39" s="125"/>
      <c r="M39" s="125"/>
      <c r="N39" s="125"/>
      <c r="O39" s="125"/>
      <c r="P39" s="125"/>
      <c r="Q39" s="125"/>
      <c r="R39" s="125"/>
    </row>
    <row r="40" spans="1:18" ht="135.75" customHeight="1" x14ac:dyDescent="0.25">
      <c r="A40" s="77" t="s">
        <v>125</v>
      </c>
      <c r="B40" s="78" t="s">
        <v>7</v>
      </c>
      <c r="C40" s="110">
        <v>100</v>
      </c>
      <c r="D40" s="79">
        <v>100</v>
      </c>
      <c r="E40" s="79">
        <f t="shared" si="1"/>
        <v>100</v>
      </c>
      <c r="F40" s="125"/>
      <c r="G40" s="125"/>
      <c r="H40" s="125"/>
      <c r="I40" s="125"/>
      <c r="J40" s="125"/>
      <c r="K40" s="125"/>
      <c r="L40" s="125"/>
      <c r="M40" s="125"/>
      <c r="N40" s="125"/>
      <c r="O40" s="125"/>
      <c r="P40" s="125"/>
      <c r="Q40" s="125"/>
      <c r="R40" s="125"/>
    </row>
    <row r="41" spans="1:18" ht="15.75" x14ac:dyDescent="0.25">
      <c r="A41" s="77" t="s">
        <v>93</v>
      </c>
      <c r="B41" s="109" t="s">
        <v>7</v>
      </c>
      <c r="C41" s="79">
        <v>100</v>
      </c>
      <c r="D41" s="79">
        <v>100</v>
      </c>
      <c r="E41" s="79">
        <f>D41/C41*100</f>
        <v>100</v>
      </c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</row>
    <row r="42" spans="1:18" ht="15.75" x14ac:dyDescent="0.25">
      <c r="A42" s="170" t="s">
        <v>79</v>
      </c>
      <c r="B42" s="171"/>
      <c r="C42" s="171"/>
      <c r="D42" s="171"/>
      <c r="E42" s="172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</row>
    <row r="43" spans="1:18" ht="15.75" x14ac:dyDescent="0.25">
      <c r="A43" s="77" t="s">
        <v>126</v>
      </c>
      <c r="B43" s="78" t="s">
        <v>7</v>
      </c>
      <c r="C43" s="79">
        <v>73</v>
      </c>
      <c r="D43" s="79">
        <v>73</v>
      </c>
      <c r="E43" s="79">
        <f t="shared" si="1"/>
        <v>100</v>
      </c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</row>
    <row r="44" spans="1:18" ht="63" x14ac:dyDescent="0.25">
      <c r="A44" s="77" t="s">
        <v>127</v>
      </c>
      <c r="B44" s="78" t="s">
        <v>7</v>
      </c>
      <c r="C44" s="79">
        <v>12</v>
      </c>
      <c r="D44" s="79">
        <v>12</v>
      </c>
      <c r="E44" s="79">
        <f t="shared" si="1"/>
        <v>100</v>
      </c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</row>
    <row r="45" spans="1:18" ht="47.25" x14ac:dyDescent="0.25">
      <c r="A45" s="77" t="s">
        <v>129</v>
      </c>
      <c r="B45" s="78" t="s">
        <v>7</v>
      </c>
      <c r="C45" s="79">
        <v>10</v>
      </c>
      <c r="D45" s="79">
        <v>10</v>
      </c>
      <c r="E45" s="79">
        <f t="shared" si="1"/>
        <v>100</v>
      </c>
      <c r="F45" s="12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</row>
    <row r="46" spans="1:18" ht="31.5" x14ac:dyDescent="0.25">
      <c r="A46" s="77" t="s">
        <v>130</v>
      </c>
      <c r="B46" s="78" t="s">
        <v>113</v>
      </c>
      <c r="C46" s="79">
        <v>5</v>
      </c>
      <c r="D46" s="79">
        <v>5</v>
      </c>
      <c r="E46" s="79">
        <f t="shared" si="1"/>
        <v>100</v>
      </c>
      <c r="F46" s="125"/>
      <c r="G46" s="125"/>
      <c r="H46" s="125"/>
      <c r="I46" s="125"/>
      <c r="J46" s="125"/>
      <c r="K46" s="125"/>
      <c r="L46" s="125"/>
      <c r="M46" s="125"/>
      <c r="N46" s="125"/>
      <c r="O46" s="125"/>
      <c r="P46" s="125"/>
      <c r="Q46" s="125"/>
      <c r="R46" s="125"/>
    </row>
    <row r="47" spans="1:18" ht="15.75" x14ac:dyDescent="0.25">
      <c r="A47" s="77" t="s">
        <v>131</v>
      </c>
      <c r="B47" s="78" t="s">
        <v>113</v>
      </c>
      <c r="C47" s="79">
        <v>26</v>
      </c>
      <c r="D47" s="79">
        <v>26</v>
      </c>
      <c r="E47" s="79">
        <f t="shared" si="1"/>
        <v>100</v>
      </c>
      <c r="F47" s="12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</row>
    <row r="48" spans="1:18" ht="31.5" x14ac:dyDescent="0.25">
      <c r="A48" s="77" t="s">
        <v>132</v>
      </c>
      <c r="B48" s="78" t="s">
        <v>113</v>
      </c>
      <c r="C48" s="79">
        <v>19</v>
      </c>
      <c r="D48" s="79">
        <v>19</v>
      </c>
      <c r="E48" s="79">
        <f t="shared" si="1"/>
        <v>100</v>
      </c>
      <c r="F48" s="12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</row>
    <row r="49" spans="1:18" ht="31.5" x14ac:dyDescent="0.25">
      <c r="A49" s="77" t="s">
        <v>133</v>
      </c>
      <c r="B49" s="78" t="s">
        <v>113</v>
      </c>
      <c r="C49" s="79">
        <v>1</v>
      </c>
      <c r="D49" s="79">
        <v>1</v>
      </c>
      <c r="E49" s="79">
        <f t="shared" si="1"/>
        <v>100</v>
      </c>
      <c r="F49" s="125"/>
      <c r="G49" s="125"/>
      <c r="H49" s="125"/>
      <c r="I49" s="125"/>
      <c r="J49" s="125"/>
      <c r="K49" s="125"/>
      <c r="L49" s="125"/>
      <c r="M49" s="125"/>
      <c r="N49" s="125"/>
      <c r="O49" s="125"/>
      <c r="P49" s="125"/>
      <c r="Q49" s="125"/>
      <c r="R49" s="125"/>
    </row>
    <row r="50" spans="1:18" ht="47.25" x14ac:dyDescent="0.25">
      <c r="A50" s="77" t="s">
        <v>134</v>
      </c>
      <c r="B50" s="78" t="s">
        <v>7</v>
      </c>
      <c r="C50" s="79">
        <v>16.100000000000001</v>
      </c>
      <c r="D50" s="79">
        <v>16.100000000000001</v>
      </c>
      <c r="E50" s="79">
        <f t="shared" si="1"/>
        <v>100</v>
      </c>
      <c r="F50" s="125"/>
      <c r="G50" s="125"/>
      <c r="H50" s="125"/>
      <c r="I50" s="125"/>
      <c r="J50" s="125"/>
      <c r="K50" s="125"/>
      <c r="L50" s="125"/>
      <c r="M50" s="125"/>
      <c r="N50" s="125"/>
      <c r="O50" s="125"/>
      <c r="P50" s="125"/>
      <c r="Q50" s="125"/>
      <c r="R50" s="125"/>
    </row>
    <row r="51" spans="1:18" ht="63" x14ac:dyDescent="0.25">
      <c r="A51" s="77" t="s">
        <v>128</v>
      </c>
      <c r="B51" s="78" t="s">
        <v>7</v>
      </c>
      <c r="C51" s="79">
        <v>100</v>
      </c>
      <c r="D51" s="79">
        <v>100</v>
      </c>
      <c r="E51" s="79">
        <f t="shared" si="1"/>
        <v>100</v>
      </c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</row>
    <row r="52" spans="1:18" ht="15.75" x14ac:dyDescent="0.25">
      <c r="A52" s="167" t="s">
        <v>11</v>
      </c>
      <c r="B52" s="168"/>
      <c r="C52" s="168"/>
      <c r="D52" s="168"/>
      <c r="E52" s="169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</row>
    <row r="53" spans="1:18" ht="75" x14ac:dyDescent="0.25">
      <c r="A53" s="116" t="s">
        <v>99</v>
      </c>
      <c r="B53" s="78" t="s">
        <v>7</v>
      </c>
      <c r="C53" s="110">
        <v>0</v>
      </c>
      <c r="D53" s="79">
        <v>0</v>
      </c>
      <c r="E53" s="79">
        <v>100</v>
      </c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</row>
    <row r="54" spans="1:18" ht="90" x14ac:dyDescent="0.25">
      <c r="A54" s="116" t="s">
        <v>98</v>
      </c>
      <c r="B54" s="78" t="s">
        <v>7</v>
      </c>
      <c r="C54" s="110">
        <v>0</v>
      </c>
      <c r="D54" s="79">
        <v>0</v>
      </c>
      <c r="E54" s="79">
        <v>100</v>
      </c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x14ac:dyDescent="0.25">
      <c r="A55" s="164" t="s">
        <v>12</v>
      </c>
      <c r="B55" s="165"/>
      <c r="C55" s="165"/>
      <c r="D55" s="165"/>
      <c r="E55" s="166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</row>
    <row r="56" spans="1:18" ht="90" x14ac:dyDescent="0.25">
      <c r="A56" s="116" t="s">
        <v>13</v>
      </c>
      <c r="B56" s="78" t="s">
        <v>7</v>
      </c>
      <c r="C56" s="79">
        <v>41</v>
      </c>
      <c r="D56" s="79">
        <v>41</v>
      </c>
      <c r="E56" s="79">
        <f t="shared" ref="E56:E61" si="2">D56/C56*100</f>
        <v>100</v>
      </c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</row>
    <row r="57" spans="1:18" ht="30" x14ac:dyDescent="0.25">
      <c r="A57" s="116" t="s">
        <v>100</v>
      </c>
      <c r="B57" s="78" t="s">
        <v>7</v>
      </c>
      <c r="C57" s="79">
        <v>100</v>
      </c>
      <c r="D57" s="79">
        <v>100</v>
      </c>
      <c r="E57" s="79">
        <f t="shared" si="2"/>
        <v>100</v>
      </c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</row>
    <row r="58" spans="1:18" ht="30" x14ac:dyDescent="0.25">
      <c r="A58" s="116" t="s">
        <v>14</v>
      </c>
      <c r="B58" s="78" t="s">
        <v>7</v>
      </c>
      <c r="C58" s="110">
        <v>99</v>
      </c>
      <c r="D58" s="79">
        <v>99</v>
      </c>
      <c r="E58" s="79">
        <f t="shared" si="2"/>
        <v>100</v>
      </c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</row>
    <row r="59" spans="1:18" ht="45" x14ac:dyDescent="0.25">
      <c r="A59" s="116" t="s">
        <v>101</v>
      </c>
      <c r="B59" s="78" t="s">
        <v>7</v>
      </c>
      <c r="C59" s="110">
        <v>100</v>
      </c>
      <c r="D59" s="79">
        <v>100</v>
      </c>
      <c r="E59" s="79">
        <f>100-D59/C59*100+100</f>
        <v>100</v>
      </c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</row>
    <row r="60" spans="1:18" ht="30" x14ac:dyDescent="0.25">
      <c r="A60" s="116" t="s">
        <v>102</v>
      </c>
      <c r="B60" s="109" t="s">
        <v>7</v>
      </c>
      <c r="C60" s="110">
        <v>33</v>
      </c>
      <c r="D60" s="79">
        <v>33</v>
      </c>
      <c r="E60" s="79">
        <f t="shared" si="2"/>
        <v>100</v>
      </c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</row>
    <row r="61" spans="1:18" ht="75" x14ac:dyDescent="0.25">
      <c r="A61" s="80" t="s">
        <v>135</v>
      </c>
      <c r="B61" s="69" t="s">
        <v>7</v>
      </c>
      <c r="C61" s="75">
        <v>32</v>
      </c>
      <c r="D61" s="76">
        <v>32</v>
      </c>
      <c r="E61" s="71">
        <f t="shared" si="2"/>
        <v>100</v>
      </c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</row>
    <row r="62" spans="1:18" ht="30" customHeight="1" x14ac:dyDescent="0.25">
      <c r="A62" s="158" t="s">
        <v>45</v>
      </c>
      <c r="B62" s="159"/>
      <c r="C62" s="159"/>
      <c r="D62" s="160"/>
      <c r="E62" s="88">
        <f>(E9+E11+E12+E13+E14+E15+E16+E17+E18+E20+E22+E23+E24+E25+E26+E27+E28+E29+E30+E31+E32+E33+E34+E35+E36+E37+E41+E43+E44+E51+E53+E54+E56+E57+E58+E59+E60+E61+E38+E39+E40+E10+E45+E46+E47+E48+E49+E50)/48</f>
        <v>100.12566979679178</v>
      </c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x14ac:dyDescent="0.25">
      <c r="A63" s="157"/>
      <c r="B63" s="157"/>
      <c r="C63" s="157"/>
      <c r="D63" s="157"/>
      <c r="E63" s="157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</row>
    <row r="64" spans="1:18" x14ac:dyDescent="0.25">
      <c r="A64" s="12"/>
      <c r="B64" s="12"/>
      <c r="C64" s="12"/>
      <c r="D64" s="12"/>
      <c r="E64" s="1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</row>
    <row r="65" spans="1:18" x14ac:dyDescent="0.25">
      <c r="A65" s="12"/>
      <c r="B65" s="12"/>
      <c r="C65" s="12"/>
      <c r="D65" s="12"/>
      <c r="E65" s="1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</row>
    <row r="66" spans="1:18" x14ac:dyDescent="0.25">
      <c r="A66" s="118" t="s">
        <v>120</v>
      </c>
      <c r="B66" s="117"/>
      <c r="C66" s="117"/>
      <c r="D66" s="117" t="s">
        <v>91</v>
      </c>
      <c r="E66" s="1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</row>
    <row r="67" spans="1:18" x14ac:dyDescent="0.25">
      <c r="A67" s="12"/>
      <c r="B67" s="12"/>
      <c r="C67" s="12"/>
      <c r="D67" s="12"/>
      <c r="E67" s="1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</row>
    <row r="68" spans="1:18" x14ac:dyDescent="0.25">
      <c r="A68" s="12"/>
      <c r="B68" s="12"/>
      <c r="C68" s="12"/>
      <c r="D68" s="12"/>
      <c r="E68" s="1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</row>
    <row r="69" spans="1:18" x14ac:dyDescent="0.25">
      <c r="A69" s="12"/>
      <c r="B69" s="12"/>
      <c r="C69" s="12"/>
      <c r="D69" s="12"/>
      <c r="E69" s="1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</row>
    <row r="70" spans="1:18" x14ac:dyDescent="0.25">
      <c r="A70" s="12"/>
      <c r="B70" s="12"/>
      <c r="C70" s="12"/>
      <c r="D70" s="12"/>
      <c r="E70" s="1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</row>
    <row r="71" spans="1:18" x14ac:dyDescent="0.25">
      <c r="A71" s="12"/>
      <c r="B71" s="12"/>
      <c r="C71" s="12"/>
      <c r="D71" s="12"/>
      <c r="E71" s="1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</row>
    <row r="72" spans="1:18" x14ac:dyDescent="0.25">
      <c r="A72" s="146" t="s">
        <v>153</v>
      </c>
      <c r="B72" s="12"/>
      <c r="C72" s="12"/>
      <c r="D72" s="12"/>
      <c r="E72" s="1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</row>
    <row r="73" spans="1:18" x14ac:dyDescent="0.25">
      <c r="A73" s="12"/>
      <c r="B73" s="12"/>
      <c r="C73" s="12"/>
      <c r="D73" s="12"/>
      <c r="E73" s="1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</row>
    <row r="74" spans="1:18" x14ac:dyDescent="0.25">
      <c r="A74" s="12"/>
      <c r="B74" s="12"/>
      <c r="C74" s="12"/>
      <c r="D74" s="12"/>
      <c r="E74" s="1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</row>
    <row r="75" spans="1:18" x14ac:dyDescent="0.25">
      <c r="A75" s="12"/>
      <c r="B75" s="12"/>
      <c r="C75" s="12"/>
      <c r="D75" s="12"/>
      <c r="E75" s="1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</row>
    <row r="76" spans="1:18" x14ac:dyDescent="0.25">
      <c r="A76" s="12"/>
      <c r="B76" s="12"/>
      <c r="C76" s="12"/>
      <c r="D76" s="12"/>
      <c r="E76" s="1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</row>
    <row r="77" spans="1:18" x14ac:dyDescent="0.25">
      <c r="A77" s="12"/>
      <c r="B77" s="12"/>
      <c r="C77" s="12"/>
      <c r="D77" s="12"/>
      <c r="E77" s="1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</row>
    <row r="78" spans="1:18" x14ac:dyDescent="0.25">
      <c r="A78" s="12"/>
      <c r="B78" s="12"/>
      <c r="C78" s="12"/>
      <c r="D78" s="12"/>
      <c r="E78" s="1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</row>
    <row r="79" spans="1:18" x14ac:dyDescent="0.25">
      <c r="A79" s="12"/>
      <c r="B79" s="12"/>
      <c r="C79" s="12"/>
      <c r="D79" s="12"/>
      <c r="E79" s="1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</row>
    <row r="80" spans="1:18" x14ac:dyDescent="0.25">
      <c r="A80" s="12"/>
      <c r="B80" s="12"/>
      <c r="C80" s="12"/>
      <c r="D80" s="12"/>
      <c r="E80" s="1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x14ac:dyDescent="0.25">
      <c r="A81" s="12"/>
      <c r="B81" s="12"/>
      <c r="C81" s="12"/>
      <c r="D81" s="12"/>
      <c r="E81" s="1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x14ac:dyDescent="0.25">
      <c r="A82" s="12"/>
      <c r="B82" s="12"/>
      <c r="C82" s="12"/>
      <c r="D82" s="12"/>
      <c r="E82" s="1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x14ac:dyDescent="0.25">
      <c r="A83" s="12"/>
      <c r="B83" s="12"/>
      <c r="C83" s="12"/>
      <c r="D83" s="12"/>
      <c r="E83" s="1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x14ac:dyDescent="0.25">
      <c r="A84" s="12"/>
      <c r="B84" s="12"/>
      <c r="C84" s="12"/>
      <c r="D84" s="12"/>
      <c r="E84" s="1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x14ac:dyDescent="0.25">
      <c r="A85" s="12"/>
      <c r="B85" s="12"/>
      <c r="C85" s="12"/>
      <c r="D85" s="12"/>
      <c r="E85" s="1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x14ac:dyDescent="0.25">
      <c r="A86" s="12"/>
      <c r="B86" s="12"/>
      <c r="C86" s="12"/>
      <c r="D86" s="12"/>
      <c r="E86" s="1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</row>
    <row r="87" spans="1:18" x14ac:dyDescent="0.25">
      <c r="A87" s="12"/>
      <c r="B87" s="12"/>
      <c r="C87" s="12"/>
      <c r="D87" s="12"/>
      <c r="E87" s="1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x14ac:dyDescent="0.25">
      <c r="A88" s="12"/>
      <c r="B88" s="12"/>
      <c r="C88" s="12"/>
      <c r="D88" s="12"/>
      <c r="E88" s="1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x14ac:dyDescent="0.25">
      <c r="A89" s="12"/>
      <c r="B89" s="12"/>
      <c r="C89" s="12"/>
      <c r="D89" s="12"/>
      <c r="E89" s="1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x14ac:dyDescent="0.25">
      <c r="A90" s="12"/>
      <c r="B90" s="12"/>
      <c r="C90" s="12"/>
      <c r="D90" s="12"/>
      <c r="E90" s="1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x14ac:dyDescent="0.25">
      <c r="A91" s="12"/>
      <c r="B91" s="12"/>
      <c r="C91" s="12"/>
      <c r="D91" s="12"/>
      <c r="E91" s="1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x14ac:dyDescent="0.25">
      <c r="A92" s="12"/>
      <c r="B92" s="12"/>
      <c r="C92" s="12"/>
      <c r="D92" s="12"/>
      <c r="E92" s="1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x14ac:dyDescent="0.25">
      <c r="A93" s="12"/>
      <c r="B93" s="12"/>
      <c r="C93" s="12"/>
      <c r="D93" s="12"/>
      <c r="E93" s="1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x14ac:dyDescent="0.25">
      <c r="A94" s="12"/>
      <c r="B94" s="12"/>
      <c r="C94" s="12"/>
      <c r="D94" s="12"/>
      <c r="E94" s="1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x14ac:dyDescent="0.25">
      <c r="A95" s="12"/>
      <c r="B95" s="12"/>
      <c r="C95" s="12"/>
      <c r="D95" s="12"/>
      <c r="E95" s="1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x14ac:dyDescent="0.25">
      <c r="A96" s="12"/>
      <c r="B96" s="12"/>
      <c r="C96" s="12"/>
      <c r="D96" s="12"/>
      <c r="E96" s="1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x14ac:dyDescent="0.25">
      <c r="A97" s="12"/>
      <c r="B97" s="12"/>
      <c r="C97" s="12"/>
      <c r="D97" s="12"/>
      <c r="E97" s="1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5">
      <c r="A98" s="12"/>
      <c r="B98" s="12"/>
      <c r="C98" s="12"/>
      <c r="D98" s="12"/>
      <c r="E98" s="1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x14ac:dyDescent="0.25">
      <c r="A99" s="12"/>
      <c r="B99" s="12"/>
      <c r="C99" s="12"/>
      <c r="D99" s="12"/>
      <c r="E99" s="1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x14ac:dyDescent="0.25">
      <c r="A100" s="12"/>
      <c r="B100" s="12"/>
      <c r="C100" s="12"/>
      <c r="D100" s="12"/>
      <c r="E100" s="1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5">
      <c r="A101" s="12"/>
      <c r="B101" s="12"/>
      <c r="C101" s="12"/>
      <c r="D101" s="12"/>
      <c r="E101" s="1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5">
      <c r="A102" s="12"/>
      <c r="B102" s="12"/>
      <c r="C102" s="12"/>
      <c r="D102" s="12"/>
      <c r="E102" s="1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5">
      <c r="A103" s="12"/>
      <c r="B103" s="12"/>
      <c r="C103" s="12"/>
      <c r="D103" s="12"/>
      <c r="E103" s="1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5">
      <c r="A104" s="12"/>
      <c r="B104" s="12"/>
      <c r="C104" s="12"/>
      <c r="D104" s="12"/>
      <c r="E104" s="1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5">
      <c r="A105" s="12"/>
      <c r="B105" s="12"/>
      <c r="C105" s="12"/>
      <c r="D105" s="12"/>
      <c r="E105" s="1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5">
      <c r="A106" s="12"/>
      <c r="B106" s="12"/>
      <c r="C106" s="12"/>
      <c r="D106" s="12"/>
      <c r="E106" s="1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5">
      <c r="A107" s="12"/>
      <c r="B107" s="12"/>
      <c r="C107" s="12"/>
      <c r="D107" s="12"/>
      <c r="E107" s="1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</sheetData>
  <mergeCells count="10">
    <mergeCell ref="A3:E3"/>
    <mergeCell ref="A5:E5"/>
    <mergeCell ref="D1:E1"/>
    <mergeCell ref="A63:E63"/>
    <mergeCell ref="A62:D62"/>
    <mergeCell ref="A8:E8"/>
    <mergeCell ref="A21:E21"/>
    <mergeCell ref="A52:E52"/>
    <mergeCell ref="A55:E55"/>
    <mergeCell ref="A42:E42"/>
  </mergeCells>
  <pageMargins left="0.70866141732283472" right="0.70866141732283472" top="0.74803149606299213" bottom="0.74803149606299213" header="0.31496062992125984" footer="0.31496062992125984"/>
  <pageSetup paperSize="9" scale="39" fitToHeight="2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topLeftCell="A83" workbookViewId="0">
      <selection activeCell="A97" sqref="A97"/>
    </sheetView>
  </sheetViews>
  <sheetFormatPr defaultRowHeight="15" x14ac:dyDescent="0.25"/>
  <cols>
    <col min="1" max="1" width="53.28515625" customWidth="1"/>
    <col min="2" max="2" width="17.42578125" customWidth="1"/>
    <col min="3" max="3" width="24.5703125" customWidth="1"/>
    <col min="4" max="4" width="25.28515625" customWidth="1"/>
    <col min="5" max="5" width="11.5703125" customWidth="1"/>
    <col min="6" max="6" width="21.140625" customWidth="1"/>
    <col min="7" max="7" width="10.5703125" bestFit="1" customWidth="1"/>
    <col min="8" max="8" width="11.5703125" bestFit="1" customWidth="1"/>
    <col min="13" max="13" width="10.7109375" customWidth="1"/>
    <col min="14" max="14" width="10.85546875" customWidth="1"/>
    <col min="16" max="16" width="11.42578125" bestFit="1" customWidth="1"/>
    <col min="20" max="20" width="10.5703125" bestFit="1" customWidth="1"/>
  </cols>
  <sheetData>
    <row r="1" spans="1:18" x14ac:dyDescent="0.25">
      <c r="A1" s="58"/>
      <c r="B1" s="58"/>
      <c r="C1" s="58"/>
      <c r="D1" s="58"/>
      <c r="E1" s="173"/>
      <c r="F1" s="173"/>
    </row>
    <row r="2" spans="1:18" x14ac:dyDescent="0.25">
      <c r="A2" s="58"/>
      <c r="B2" s="58"/>
      <c r="C2" s="58"/>
      <c r="D2" s="58"/>
      <c r="E2" s="58"/>
      <c r="F2" s="58"/>
    </row>
    <row r="3" spans="1:18" ht="15.75" x14ac:dyDescent="0.25">
      <c r="A3" s="187" t="s">
        <v>41</v>
      </c>
      <c r="B3" s="187"/>
      <c r="C3" s="187"/>
      <c r="D3" s="187"/>
      <c r="E3" s="187"/>
      <c r="F3" s="187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49"/>
      <c r="B4" s="49"/>
      <c r="C4" s="49"/>
      <c r="D4" s="49"/>
      <c r="E4" s="49"/>
      <c r="F4" s="4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77" t="s">
        <v>17</v>
      </c>
      <c r="B5" s="177"/>
      <c r="C5" s="177"/>
      <c r="D5" s="177"/>
      <c r="E5" s="177"/>
      <c r="F5" s="47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50"/>
      <c r="B6" s="50"/>
      <c r="C6" s="50"/>
      <c r="D6" s="50"/>
      <c r="E6" s="50"/>
      <c r="F6" s="47" t="s">
        <v>67</v>
      </c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53" t="s">
        <v>18</v>
      </c>
      <c r="B7" s="54" t="s">
        <v>27</v>
      </c>
      <c r="C7" s="54" t="s">
        <v>1</v>
      </c>
      <c r="D7" s="54" t="s">
        <v>2</v>
      </c>
      <c r="E7" s="54" t="s">
        <v>3</v>
      </c>
      <c r="F7" s="54" t="s">
        <v>44</v>
      </c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79" t="s">
        <v>4</v>
      </c>
      <c r="B8" s="179"/>
      <c r="C8" s="179"/>
      <c r="D8" s="179"/>
      <c r="E8" s="179"/>
      <c r="F8" s="17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31.5" x14ac:dyDescent="0.25">
      <c r="A9" s="180" t="s">
        <v>139</v>
      </c>
      <c r="B9" s="59" t="s">
        <v>28</v>
      </c>
      <c r="C9" s="81">
        <v>17.399999999999999</v>
      </c>
      <c r="D9" s="81">
        <v>17.399999999999999</v>
      </c>
      <c r="E9" s="82">
        <v>100</v>
      </c>
      <c r="F9" s="30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</row>
    <row r="10" spans="1:18" ht="31.5" x14ac:dyDescent="0.25">
      <c r="A10" s="181"/>
      <c r="B10" s="27" t="s">
        <v>29</v>
      </c>
      <c r="C10" s="81">
        <v>17400</v>
      </c>
      <c r="D10" s="81">
        <v>17400</v>
      </c>
      <c r="E10" s="82">
        <v>100</v>
      </c>
      <c r="F10" s="30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</row>
    <row r="11" spans="1:18" ht="31.5" customHeight="1" x14ac:dyDescent="0.25">
      <c r="A11" s="180" t="s">
        <v>136</v>
      </c>
      <c r="B11" s="59" t="s">
        <v>28</v>
      </c>
      <c r="C11" s="81">
        <v>450.2</v>
      </c>
      <c r="D11" s="81">
        <v>450.2</v>
      </c>
      <c r="E11" s="82">
        <v>100</v>
      </c>
      <c r="F11" s="30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</row>
    <row r="12" spans="1:18" ht="51" customHeight="1" x14ac:dyDescent="0.25">
      <c r="A12" s="181"/>
      <c r="B12" s="60" t="s">
        <v>29</v>
      </c>
      <c r="C12" s="81">
        <v>4551.7</v>
      </c>
      <c r="D12" s="81">
        <v>4551.7</v>
      </c>
      <c r="E12" s="82">
        <v>100</v>
      </c>
      <c r="F12" s="61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</row>
    <row r="13" spans="1:18" ht="51" customHeight="1" x14ac:dyDescent="0.25">
      <c r="A13" s="180" t="s">
        <v>137</v>
      </c>
      <c r="B13" s="27" t="s">
        <v>28</v>
      </c>
      <c r="C13" s="81">
        <v>1995</v>
      </c>
      <c r="D13" s="81">
        <v>1995</v>
      </c>
      <c r="E13" s="82">
        <v>100</v>
      </c>
      <c r="F13" s="61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</row>
    <row r="14" spans="1:18" ht="51" customHeight="1" x14ac:dyDescent="0.25">
      <c r="A14" s="181"/>
      <c r="B14" s="60" t="s">
        <v>29</v>
      </c>
      <c r="C14" s="81">
        <v>37893.599999999999</v>
      </c>
      <c r="D14" s="81">
        <v>37893.599999999999</v>
      </c>
      <c r="E14" s="82">
        <v>100</v>
      </c>
      <c r="F14" s="61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</row>
    <row r="15" spans="1:18" ht="51" customHeight="1" x14ac:dyDescent="0.25">
      <c r="A15" s="180" t="s">
        <v>138</v>
      </c>
      <c r="B15" s="27" t="s">
        <v>28</v>
      </c>
      <c r="C15" s="81">
        <v>1517.6</v>
      </c>
      <c r="D15" s="81">
        <v>1517.6</v>
      </c>
      <c r="E15" s="82">
        <v>100</v>
      </c>
      <c r="F15" s="61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</row>
    <row r="16" spans="1:18" ht="75.75" customHeight="1" x14ac:dyDescent="0.25">
      <c r="A16" s="181"/>
      <c r="B16" s="60" t="s">
        <v>29</v>
      </c>
      <c r="C16" s="81">
        <v>28833</v>
      </c>
      <c r="D16" s="81">
        <v>28833</v>
      </c>
      <c r="E16" s="82">
        <v>100</v>
      </c>
      <c r="F16" s="61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</row>
    <row r="17" spans="1:18" ht="35.25" customHeight="1" x14ac:dyDescent="0.25">
      <c r="A17" s="56" t="s">
        <v>19</v>
      </c>
      <c r="B17" s="43" t="s">
        <v>28</v>
      </c>
      <c r="C17" s="70">
        <v>186297.2</v>
      </c>
      <c r="D17" s="70">
        <v>186297.2</v>
      </c>
      <c r="E17" s="71">
        <f t="shared" ref="E17:E19" si="0">D17/C17*100</f>
        <v>100</v>
      </c>
      <c r="F17" s="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47.25" x14ac:dyDescent="0.25">
      <c r="A18" s="56" t="s">
        <v>20</v>
      </c>
      <c r="B18" s="60" t="s">
        <v>29</v>
      </c>
      <c r="C18" s="70">
        <v>421746.8</v>
      </c>
      <c r="D18" s="70">
        <v>421746.8</v>
      </c>
      <c r="E18" s="71">
        <f t="shared" si="0"/>
        <v>100</v>
      </c>
      <c r="F18" s="5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94.5" x14ac:dyDescent="0.25">
      <c r="A19" s="55" t="s">
        <v>21</v>
      </c>
      <c r="B19" s="60" t="s">
        <v>29</v>
      </c>
      <c r="C19" s="71">
        <v>5395.6</v>
      </c>
      <c r="D19" s="71">
        <v>5395.6</v>
      </c>
      <c r="E19" s="71">
        <f t="shared" si="0"/>
        <v>100</v>
      </c>
      <c r="F19" s="8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32.25" customHeight="1" x14ac:dyDescent="0.25">
      <c r="A20" s="178" t="s">
        <v>22</v>
      </c>
      <c r="B20" s="178"/>
      <c r="C20" s="7">
        <f>SUM(C9:C19)</f>
        <v>706098.1</v>
      </c>
      <c r="D20" s="7">
        <f>SUM(D9:D19)</f>
        <v>706098.1</v>
      </c>
      <c r="E20" s="7">
        <f>D20/C20*100</f>
        <v>100</v>
      </c>
      <c r="F20" s="7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32.25" customHeight="1" x14ac:dyDescent="0.25">
      <c r="A21" s="174" t="s">
        <v>30</v>
      </c>
      <c r="B21" s="174"/>
      <c r="C21" s="6">
        <f>C9+C17+C11+C13+C15</f>
        <v>190277.40000000002</v>
      </c>
      <c r="D21" s="6">
        <f>D9+D17+D11+D13+D15</f>
        <v>190277.40000000002</v>
      </c>
      <c r="E21" s="6">
        <f>D21/C21*100</f>
        <v>100</v>
      </c>
      <c r="F21" s="6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32.25" customHeight="1" x14ac:dyDescent="0.25">
      <c r="A22" s="175" t="s">
        <v>31</v>
      </c>
      <c r="B22" s="176"/>
      <c r="C22" s="6">
        <f>C18+C19+C12+C14+C16+C10</f>
        <v>515820.69999999995</v>
      </c>
      <c r="D22" s="6">
        <f>D18+D19+D12+D14+D16+D10</f>
        <v>515820.69999999995</v>
      </c>
      <c r="E22" s="6">
        <f>D22/C22*100</f>
        <v>100</v>
      </c>
      <c r="F22" s="6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25">
      <c r="A23" s="161" t="s">
        <v>10</v>
      </c>
      <c r="B23" s="162"/>
      <c r="C23" s="162"/>
      <c r="D23" s="162"/>
      <c r="E23" s="162"/>
      <c r="F23" s="16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33.75" customHeight="1" x14ac:dyDescent="0.25">
      <c r="A24" s="189" t="s">
        <v>116</v>
      </c>
      <c r="B24" s="27" t="s">
        <v>28</v>
      </c>
      <c r="C24" s="20">
        <v>21901.7</v>
      </c>
      <c r="D24" s="20">
        <v>21901.7</v>
      </c>
      <c r="E24" s="82">
        <v>100</v>
      </c>
      <c r="F24" s="193"/>
      <c r="G24" s="33"/>
      <c r="H24" s="33"/>
      <c r="I24" s="33"/>
      <c r="J24" s="33"/>
      <c r="K24" s="33"/>
      <c r="L24" s="33"/>
      <c r="M24" s="33"/>
      <c r="N24" s="33"/>
      <c r="O24" s="33"/>
      <c r="P24" s="33"/>
      <c r="Q24" s="33"/>
      <c r="R24" s="33"/>
    </row>
    <row r="25" spans="1:18" ht="50.25" customHeight="1" x14ac:dyDescent="0.25">
      <c r="A25" s="189"/>
      <c r="B25" s="27" t="s">
        <v>29</v>
      </c>
      <c r="C25" s="20">
        <v>416130.8</v>
      </c>
      <c r="D25" s="20">
        <v>416130.8</v>
      </c>
      <c r="E25" s="82">
        <f>D25/C25*100</f>
        <v>100</v>
      </c>
      <c r="F25" s="194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</row>
    <row r="26" spans="1:18" ht="50.25" customHeight="1" x14ac:dyDescent="0.25">
      <c r="A26" s="183" t="s">
        <v>115</v>
      </c>
      <c r="B26" s="27" t="s">
        <v>28</v>
      </c>
      <c r="C26" s="71">
        <v>2305.6</v>
      </c>
      <c r="D26" s="71">
        <v>2305.6</v>
      </c>
      <c r="E26" s="82">
        <f>D26/C26*100</f>
        <v>100</v>
      </c>
      <c r="F26" s="124"/>
      <c r="G26" s="125"/>
      <c r="H26" s="125"/>
      <c r="I26" s="125"/>
      <c r="J26" s="125"/>
      <c r="K26" s="125"/>
      <c r="L26" s="125"/>
      <c r="M26" s="125"/>
      <c r="N26" s="125"/>
      <c r="O26" s="125"/>
      <c r="P26" s="125"/>
      <c r="Q26" s="125"/>
      <c r="R26" s="125"/>
    </row>
    <row r="27" spans="1:18" ht="50.25" customHeight="1" x14ac:dyDescent="0.25">
      <c r="A27" s="184"/>
      <c r="B27" s="27" t="s">
        <v>29</v>
      </c>
      <c r="C27" s="71">
        <v>24945.599999999999</v>
      </c>
      <c r="D27" s="71">
        <v>23310.2</v>
      </c>
      <c r="E27" s="82">
        <f>D27/C27*100</f>
        <v>93.444134436533915</v>
      </c>
      <c r="F27" s="124"/>
      <c r="G27" s="125"/>
      <c r="H27" s="125"/>
      <c r="I27" s="125"/>
      <c r="J27" s="125"/>
      <c r="K27" s="125"/>
      <c r="L27" s="125"/>
      <c r="M27" s="125"/>
      <c r="N27" s="125"/>
      <c r="O27" s="125"/>
      <c r="P27" s="125"/>
      <c r="Q27" s="125"/>
      <c r="R27" s="125"/>
    </row>
    <row r="28" spans="1:18" ht="47.25" customHeight="1" x14ac:dyDescent="0.25">
      <c r="A28" s="190" t="s">
        <v>117</v>
      </c>
      <c r="B28" s="27" t="s">
        <v>28</v>
      </c>
      <c r="C28" s="20">
        <v>57.9</v>
      </c>
      <c r="D28" s="20">
        <v>57.9</v>
      </c>
      <c r="E28" s="82">
        <v>100</v>
      </c>
      <c r="F28" s="48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</row>
    <row r="29" spans="1:18" ht="37.5" customHeight="1" x14ac:dyDescent="0.25">
      <c r="A29" s="191"/>
      <c r="B29" s="27" t="s">
        <v>29</v>
      </c>
      <c r="C29" s="20">
        <v>44</v>
      </c>
      <c r="D29" s="20">
        <v>44</v>
      </c>
      <c r="E29" s="82">
        <v>100</v>
      </c>
      <c r="F29" s="48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</row>
    <row r="30" spans="1:18" ht="30" x14ac:dyDescent="0.25">
      <c r="A30" s="192"/>
      <c r="B30" s="62" t="s">
        <v>84</v>
      </c>
      <c r="C30" s="20">
        <v>1055.5</v>
      </c>
      <c r="D30" s="20">
        <v>1055.5</v>
      </c>
      <c r="E30" s="82">
        <v>100</v>
      </c>
      <c r="F30" s="48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</row>
    <row r="31" spans="1:18" ht="45.75" customHeight="1" x14ac:dyDescent="0.25">
      <c r="A31" s="183" t="s">
        <v>140</v>
      </c>
      <c r="B31" s="29" t="s">
        <v>28</v>
      </c>
      <c r="C31" s="20">
        <v>249.2</v>
      </c>
      <c r="D31" s="20">
        <v>249.2</v>
      </c>
      <c r="E31" s="82">
        <v>100</v>
      </c>
      <c r="F31" s="48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</row>
    <row r="32" spans="1:18" ht="57" customHeight="1" x14ac:dyDescent="0.25">
      <c r="A32" s="184"/>
      <c r="B32" s="27" t="s">
        <v>29</v>
      </c>
      <c r="C32" s="20">
        <v>4733.8</v>
      </c>
      <c r="D32" s="20">
        <v>4733.8</v>
      </c>
      <c r="E32" s="82">
        <v>100</v>
      </c>
      <c r="F32" s="48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</row>
    <row r="33" spans="1:18" ht="71.25" customHeight="1" x14ac:dyDescent="0.25">
      <c r="A33" s="183" t="s">
        <v>85</v>
      </c>
      <c r="B33" s="27" t="s">
        <v>28</v>
      </c>
      <c r="C33" s="20">
        <v>1050</v>
      </c>
      <c r="D33" s="20">
        <v>1050</v>
      </c>
      <c r="E33" s="82">
        <v>100</v>
      </c>
      <c r="F33" s="48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</row>
    <row r="34" spans="1:18" ht="34.5" customHeight="1" x14ac:dyDescent="0.25">
      <c r="A34" s="184"/>
      <c r="B34" s="27" t="s">
        <v>29</v>
      </c>
      <c r="C34" s="20">
        <v>5700</v>
      </c>
      <c r="D34" s="20">
        <v>5700</v>
      </c>
      <c r="E34" s="82">
        <v>100</v>
      </c>
      <c r="F34" s="48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</row>
    <row r="35" spans="1:18" ht="57" customHeight="1" x14ac:dyDescent="0.25">
      <c r="A35" s="63" t="s">
        <v>148</v>
      </c>
      <c r="B35" s="29" t="s">
        <v>28</v>
      </c>
      <c r="C35" s="85">
        <v>297.2</v>
      </c>
      <c r="D35" s="85">
        <v>297.2</v>
      </c>
      <c r="E35" s="82">
        <v>100</v>
      </c>
      <c r="F35" s="41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</row>
    <row r="36" spans="1:18" ht="33.75" customHeight="1" x14ac:dyDescent="0.25">
      <c r="A36" s="122" t="s">
        <v>141</v>
      </c>
      <c r="B36" s="27" t="s">
        <v>28</v>
      </c>
      <c r="C36" s="82">
        <v>378.3</v>
      </c>
      <c r="D36" s="82">
        <v>378.3</v>
      </c>
      <c r="E36" s="82">
        <v>100</v>
      </c>
      <c r="F36" s="30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</row>
    <row r="37" spans="1:18" ht="46.5" customHeight="1" x14ac:dyDescent="0.25">
      <c r="A37" s="180" t="s">
        <v>118</v>
      </c>
      <c r="B37" s="27" t="s">
        <v>28</v>
      </c>
      <c r="C37" s="82">
        <v>414.5</v>
      </c>
      <c r="D37" s="82">
        <v>414.5</v>
      </c>
      <c r="E37" s="71">
        <v>100</v>
      </c>
      <c r="F37" s="30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</row>
    <row r="38" spans="1:18" ht="46.5" customHeight="1" x14ac:dyDescent="0.25">
      <c r="A38" s="181"/>
      <c r="B38" s="60" t="s">
        <v>29</v>
      </c>
      <c r="C38" s="71">
        <v>7874.8</v>
      </c>
      <c r="D38" s="71">
        <v>7874.8</v>
      </c>
      <c r="E38" s="71">
        <v>100</v>
      </c>
      <c r="F38" s="5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ht="118.5" customHeight="1" x14ac:dyDescent="0.25">
      <c r="A39" s="26" t="s">
        <v>23</v>
      </c>
      <c r="B39" s="60" t="s">
        <v>29</v>
      </c>
      <c r="C39" s="71">
        <v>571978.5</v>
      </c>
      <c r="D39" s="71">
        <v>571978.5</v>
      </c>
      <c r="E39" s="71">
        <v>100</v>
      </c>
      <c r="F39" s="71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</row>
    <row r="40" spans="1:18" ht="94.5" x14ac:dyDescent="0.25">
      <c r="A40" s="26" t="s">
        <v>24</v>
      </c>
      <c r="B40" s="60" t="s">
        <v>29</v>
      </c>
      <c r="C40" s="71">
        <v>7085.9</v>
      </c>
      <c r="D40" s="71">
        <v>7085.9</v>
      </c>
      <c r="E40" s="71">
        <f t="shared" ref="E40:E61" si="1">D40/C40*100</f>
        <v>100</v>
      </c>
      <c r="F40" s="8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47.25" x14ac:dyDescent="0.25">
      <c r="A41" s="26" t="s">
        <v>25</v>
      </c>
      <c r="B41" s="60" t="s">
        <v>29</v>
      </c>
      <c r="C41" s="71">
        <v>3889.5</v>
      </c>
      <c r="D41" s="71">
        <v>2874.7</v>
      </c>
      <c r="E41" s="71">
        <f t="shared" si="1"/>
        <v>73.909242833269047</v>
      </c>
      <c r="F41" s="8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</row>
    <row r="42" spans="1:18" ht="47.25" x14ac:dyDescent="0.25">
      <c r="A42" s="26" t="s">
        <v>26</v>
      </c>
      <c r="B42" s="27" t="s">
        <v>28</v>
      </c>
      <c r="C42" s="71">
        <v>164878.9</v>
      </c>
      <c r="D42" s="71">
        <v>164878.9</v>
      </c>
      <c r="E42" s="71">
        <f t="shared" si="1"/>
        <v>100</v>
      </c>
      <c r="F42" s="5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31.5" x14ac:dyDescent="0.25">
      <c r="A43" s="180" t="s">
        <v>139</v>
      </c>
      <c r="B43" s="27" t="s">
        <v>28</v>
      </c>
      <c r="C43" s="71">
        <v>0.4</v>
      </c>
      <c r="D43" s="71">
        <v>0.4</v>
      </c>
      <c r="E43" s="71">
        <v>100</v>
      </c>
      <c r="F43" s="5"/>
      <c r="G43" s="125"/>
      <c r="H43" s="125"/>
      <c r="I43" s="125"/>
      <c r="J43" s="125"/>
      <c r="K43" s="125"/>
      <c r="L43" s="125"/>
      <c r="M43" s="125"/>
      <c r="N43" s="125"/>
      <c r="O43" s="125"/>
      <c r="P43" s="125"/>
      <c r="Q43" s="125"/>
      <c r="R43" s="125"/>
    </row>
    <row r="44" spans="1:18" ht="31.5" x14ac:dyDescent="0.25">
      <c r="A44" s="181"/>
      <c r="B44" s="60" t="s">
        <v>29</v>
      </c>
      <c r="C44" s="71">
        <v>440</v>
      </c>
      <c r="D44" s="71">
        <v>440</v>
      </c>
      <c r="E44" s="71">
        <v>100</v>
      </c>
      <c r="F44" s="5"/>
      <c r="G44" s="125"/>
      <c r="H44" s="125"/>
      <c r="I44" s="125"/>
      <c r="J44" s="125"/>
      <c r="K44" s="125"/>
      <c r="L44" s="125"/>
      <c r="M44" s="125"/>
      <c r="N44" s="125"/>
      <c r="O44" s="125"/>
      <c r="P44" s="125"/>
      <c r="Q44" s="125"/>
      <c r="R44" s="125"/>
    </row>
    <row r="45" spans="1:18" ht="39.75" customHeight="1" x14ac:dyDescent="0.25">
      <c r="A45" s="180" t="s">
        <v>142</v>
      </c>
      <c r="B45" s="27" t="s">
        <v>28</v>
      </c>
      <c r="C45" s="71">
        <v>1383.5</v>
      </c>
      <c r="D45" s="71">
        <v>1383.5</v>
      </c>
      <c r="E45" s="71">
        <f>D45/C45*100</f>
        <v>100</v>
      </c>
      <c r="F45" s="5"/>
      <c r="G45" s="125"/>
      <c r="H45" s="125"/>
      <c r="I45" s="125"/>
      <c r="J45" s="125"/>
      <c r="K45" s="125"/>
      <c r="L45" s="125"/>
      <c r="M45" s="125"/>
      <c r="N45" s="125"/>
      <c r="O45" s="125"/>
      <c r="P45" s="125"/>
      <c r="Q45" s="125"/>
      <c r="R45" s="125"/>
    </row>
    <row r="46" spans="1:18" ht="39.75" customHeight="1" x14ac:dyDescent="0.25">
      <c r="A46" s="182"/>
      <c r="B46" s="60" t="s">
        <v>84</v>
      </c>
      <c r="C46" s="71">
        <v>22206.799999999999</v>
      </c>
      <c r="D46" s="71">
        <v>19977.5</v>
      </c>
      <c r="E46" s="71">
        <f t="shared" ref="E46:E47" si="2">D46/C46*100</f>
        <v>89.961183061044366</v>
      </c>
      <c r="F46" s="5"/>
      <c r="G46" s="125">
        <v>26286.2</v>
      </c>
      <c r="H46" s="86">
        <f>G46-D46</f>
        <v>6308.7000000000007</v>
      </c>
      <c r="I46" s="125"/>
      <c r="J46" s="125"/>
      <c r="K46" s="125"/>
      <c r="L46" s="125"/>
      <c r="M46" s="125"/>
      <c r="N46" s="125"/>
      <c r="O46" s="125"/>
      <c r="P46" s="125"/>
      <c r="Q46" s="125"/>
      <c r="R46" s="125"/>
    </row>
    <row r="47" spans="1:18" ht="42.75" customHeight="1" x14ac:dyDescent="0.25">
      <c r="A47" s="181"/>
      <c r="B47" s="60" t="s">
        <v>29</v>
      </c>
      <c r="C47" s="71">
        <v>7012.7</v>
      </c>
      <c r="D47" s="71">
        <v>6308.7</v>
      </c>
      <c r="E47" s="71">
        <f t="shared" si="2"/>
        <v>89.961070629001668</v>
      </c>
      <c r="F47" s="5"/>
      <c r="G47" s="125"/>
      <c r="H47" s="125"/>
      <c r="I47" s="125"/>
      <c r="J47" s="125"/>
      <c r="K47" s="125"/>
      <c r="L47" s="125"/>
      <c r="M47" s="125"/>
      <c r="N47" s="125"/>
      <c r="O47" s="125"/>
      <c r="P47" s="125"/>
      <c r="Q47" s="125"/>
      <c r="R47" s="125"/>
    </row>
    <row r="48" spans="1:18" ht="94.5" customHeight="1" x14ac:dyDescent="0.25">
      <c r="A48" s="123" t="s">
        <v>143</v>
      </c>
      <c r="B48" s="60" t="s">
        <v>84</v>
      </c>
      <c r="C48" s="71">
        <v>16587.5</v>
      </c>
      <c r="D48" s="71">
        <v>15906</v>
      </c>
      <c r="E48" s="71">
        <f>D48/C48*100</f>
        <v>95.891484551620195</v>
      </c>
      <c r="F48" s="5"/>
      <c r="G48" s="125"/>
      <c r="H48" s="125"/>
      <c r="I48" s="125"/>
      <c r="J48" s="125"/>
      <c r="K48" s="125"/>
      <c r="L48" s="125"/>
      <c r="M48" s="125"/>
      <c r="N48" s="125"/>
      <c r="O48" s="125"/>
      <c r="P48" s="125"/>
      <c r="Q48" s="125"/>
      <c r="R48" s="125"/>
    </row>
    <row r="49" spans="1:21" ht="105.75" customHeight="1" x14ac:dyDescent="0.25">
      <c r="A49" s="26" t="s">
        <v>80</v>
      </c>
      <c r="B49" s="60" t="s">
        <v>29</v>
      </c>
      <c r="C49" s="71">
        <v>5910.5</v>
      </c>
      <c r="D49" s="71">
        <v>5910.5</v>
      </c>
      <c r="E49" s="71">
        <f t="shared" si="1"/>
        <v>100</v>
      </c>
      <c r="F49" s="8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</row>
    <row r="50" spans="1:21" ht="51" customHeight="1" x14ac:dyDescent="0.25">
      <c r="A50" s="178" t="s">
        <v>22</v>
      </c>
      <c r="B50" s="178"/>
      <c r="C50" s="7">
        <f>SUM(C24:C49)</f>
        <v>1288513.0999999996</v>
      </c>
      <c r="D50" s="7">
        <f>SUM(D24:D49)</f>
        <v>1282248.0999999996</v>
      </c>
      <c r="E50" s="7">
        <f>D50/C50*100</f>
        <v>99.513780651512192</v>
      </c>
      <c r="F50" s="7"/>
      <c r="G50" s="86"/>
      <c r="H50" s="86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21" ht="15.75" x14ac:dyDescent="0.25">
      <c r="A51" s="174" t="s">
        <v>30</v>
      </c>
      <c r="B51" s="174"/>
      <c r="C51" s="6">
        <f>C24+C28+C31+C33+C35+C36+C37+C42+C43+C45+C26</f>
        <v>192917.2</v>
      </c>
      <c r="D51" s="6">
        <f>D24+D28+D31+D33+D35+D36+D37+D42+D43+D45+D26</f>
        <v>192917.2</v>
      </c>
      <c r="E51" s="6">
        <f>D51/C51*100</f>
        <v>100</v>
      </c>
      <c r="F51" s="6"/>
      <c r="G51" s="86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21" ht="15.75" x14ac:dyDescent="0.25">
      <c r="A52" s="44"/>
      <c r="B52" s="45" t="s">
        <v>86</v>
      </c>
      <c r="C52" s="6">
        <f>C30+C48+C46</f>
        <v>39849.800000000003</v>
      </c>
      <c r="D52" s="6">
        <f>D30+D48+D46</f>
        <v>36939</v>
      </c>
      <c r="E52" s="6">
        <f>D52/C52*100</f>
        <v>92.695571872380782</v>
      </c>
      <c r="F52" s="6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</row>
    <row r="53" spans="1:21" ht="15.75" x14ac:dyDescent="0.25">
      <c r="A53" s="175" t="s">
        <v>31</v>
      </c>
      <c r="B53" s="176"/>
      <c r="C53" s="6">
        <f>C49+C47+C44+C41+C40+C39+C38+C34+C32+C29+C25+C27</f>
        <v>1055746.1000000001</v>
      </c>
      <c r="D53" s="6">
        <f>D49+D47+D44+D41+D40+D39+D38+D34+D32+D29+D25+D27</f>
        <v>1052391.9000000001</v>
      </c>
      <c r="E53" s="6">
        <f>D53/C53*100</f>
        <v>99.682291035695044</v>
      </c>
      <c r="F53" s="6"/>
      <c r="G53" s="86"/>
      <c r="H53" s="86"/>
      <c r="I53" s="11"/>
      <c r="J53" s="11"/>
      <c r="K53" s="11"/>
      <c r="L53" s="11"/>
      <c r="M53" s="11"/>
      <c r="N53" s="11"/>
      <c r="O53" s="11"/>
      <c r="P53" s="11"/>
      <c r="Q53" s="11"/>
      <c r="R53" s="11"/>
    </row>
    <row r="54" spans="1:21" ht="15.75" hidden="1" x14ac:dyDescent="0.25">
      <c r="A54" s="175" t="s">
        <v>68</v>
      </c>
      <c r="B54" s="176"/>
      <c r="C54" s="6"/>
      <c r="D54" s="6"/>
      <c r="E54" s="6" t="e">
        <f t="shared" si="1"/>
        <v>#DIV/0!</v>
      </c>
      <c r="F54" s="6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21" ht="15.75" customHeight="1" x14ac:dyDescent="0.25">
      <c r="A55" s="188" t="s">
        <v>79</v>
      </c>
      <c r="B55" s="188"/>
      <c r="C55" s="188"/>
      <c r="D55" s="188"/>
      <c r="E55" s="188"/>
      <c r="F55" s="188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</row>
    <row r="56" spans="1:21" ht="36.75" customHeight="1" x14ac:dyDescent="0.25">
      <c r="A56" s="180" t="s">
        <v>139</v>
      </c>
      <c r="B56" s="27" t="s">
        <v>83</v>
      </c>
      <c r="C56" s="134">
        <v>900</v>
      </c>
      <c r="D56" s="134">
        <v>900</v>
      </c>
      <c r="E56" s="51">
        <v>100</v>
      </c>
      <c r="F56" s="51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</row>
    <row r="57" spans="1:21" ht="33.75" customHeight="1" x14ac:dyDescent="0.25">
      <c r="A57" s="181"/>
      <c r="B57" s="27" t="s">
        <v>28</v>
      </c>
      <c r="C57" s="135">
        <v>0.9</v>
      </c>
      <c r="D57" s="135">
        <v>0.9</v>
      </c>
      <c r="E57" s="51">
        <v>100</v>
      </c>
      <c r="F57" s="51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</row>
    <row r="58" spans="1:21" ht="58.5" customHeight="1" x14ac:dyDescent="0.25">
      <c r="A58" s="26" t="s">
        <v>81</v>
      </c>
      <c r="B58" s="27" t="s">
        <v>28</v>
      </c>
      <c r="C58" s="133">
        <v>70900</v>
      </c>
      <c r="D58" s="133">
        <v>70900</v>
      </c>
      <c r="E58" s="87">
        <f t="shared" si="1"/>
        <v>100</v>
      </c>
      <c r="F58" s="46"/>
      <c r="G58" s="23"/>
      <c r="H58" s="23"/>
      <c r="I58" s="23"/>
      <c r="J58" s="23"/>
      <c r="K58" s="23"/>
      <c r="L58" s="23"/>
      <c r="M58" s="140"/>
      <c r="N58" s="140"/>
      <c r="O58" s="140"/>
      <c r="P58" s="140"/>
      <c r="Q58" s="141"/>
      <c r="R58" s="140"/>
      <c r="S58" s="142"/>
      <c r="T58" s="140"/>
      <c r="U58" s="140"/>
    </row>
    <row r="59" spans="1:21" ht="15.75" x14ac:dyDescent="0.25">
      <c r="A59" s="178" t="s">
        <v>22</v>
      </c>
      <c r="B59" s="178"/>
      <c r="C59" s="6">
        <f>C60+C61</f>
        <v>71800.899999999994</v>
      </c>
      <c r="D59" s="6">
        <f>D60+D61</f>
        <v>71800.899999999994</v>
      </c>
      <c r="E59" s="7">
        <f t="shared" si="1"/>
        <v>100</v>
      </c>
      <c r="F59" s="6"/>
      <c r="G59" s="23"/>
      <c r="H59" s="23"/>
      <c r="I59" s="23"/>
      <c r="J59" s="23"/>
      <c r="K59" s="23"/>
      <c r="L59" s="23"/>
      <c r="M59" s="140"/>
      <c r="N59" s="140"/>
      <c r="O59" s="140"/>
      <c r="P59" s="140"/>
      <c r="Q59" s="141"/>
      <c r="R59" s="140"/>
      <c r="S59" s="142"/>
      <c r="T59" s="140"/>
      <c r="U59" s="140"/>
    </row>
    <row r="60" spans="1:21" ht="15.75" x14ac:dyDescent="0.25">
      <c r="A60" s="174" t="s">
        <v>30</v>
      </c>
      <c r="B60" s="174"/>
      <c r="C60" s="6">
        <f>C58+C57</f>
        <v>70900.899999999994</v>
      </c>
      <c r="D60" s="6">
        <f>D58+D57</f>
        <v>70900.899999999994</v>
      </c>
      <c r="E60" s="7">
        <f t="shared" si="1"/>
        <v>100</v>
      </c>
      <c r="F60" s="6"/>
      <c r="G60" s="23"/>
      <c r="H60" s="23"/>
      <c r="I60" s="23"/>
      <c r="J60" s="23"/>
      <c r="K60" s="23"/>
      <c r="L60" s="23"/>
      <c r="M60" s="140"/>
      <c r="N60" s="140"/>
      <c r="O60" s="140"/>
      <c r="P60" s="140"/>
      <c r="Q60" s="141"/>
      <c r="R60" s="140"/>
      <c r="S60" s="142"/>
      <c r="T60" s="140"/>
      <c r="U60" s="140"/>
    </row>
    <row r="61" spans="1:21" ht="15.75" x14ac:dyDescent="0.25">
      <c r="A61" s="185" t="s">
        <v>83</v>
      </c>
      <c r="B61" s="186"/>
      <c r="C61" s="6">
        <f>C56</f>
        <v>900</v>
      </c>
      <c r="D61" s="6">
        <f>D56</f>
        <v>900</v>
      </c>
      <c r="E61" s="7">
        <f t="shared" si="1"/>
        <v>100</v>
      </c>
      <c r="F61" s="6"/>
      <c r="G61" s="24"/>
      <c r="H61" s="24"/>
      <c r="I61" s="24"/>
      <c r="J61" s="24"/>
      <c r="K61" s="24"/>
      <c r="L61" s="24"/>
      <c r="M61" s="140"/>
      <c r="N61" s="140"/>
      <c r="O61" s="140"/>
      <c r="P61" s="140"/>
      <c r="Q61" s="141"/>
      <c r="R61" s="140"/>
      <c r="S61" s="142"/>
      <c r="T61" s="140"/>
      <c r="U61" s="140"/>
    </row>
    <row r="62" spans="1:21" x14ac:dyDescent="0.25">
      <c r="A62" s="161" t="s">
        <v>12</v>
      </c>
      <c r="B62" s="162"/>
      <c r="C62" s="162"/>
      <c r="D62" s="162"/>
      <c r="E62" s="162"/>
      <c r="F62" s="163"/>
      <c r="G62" s="2"/>
      <c r="H62" s="2"/>
      <c r="I62" s="2"/>
      <c r="J62" s="2"/>
      <c r="K62" s="2"/>
      <c r="L62" s="2"/>
      <c r="M62" s="140"/>
      <c r="N62" s="140"/>
      <c r="O62" s="140"/>
      <c r="P62" s="140"/>
      <c r="Q62" s="141"/>
      <c r="R62" s="140"/>
      <c r="S62" s="142"/>
      <c r="T62" s="140"/>
      <c r="U62" s="140"/>
    </row>
    <row r="63" spans="1:21" ht="79.5" customHeight="1" x14ac:dyDescent="0.25">
      <c r="A63" s="28" t="s">
        <v>88</v>
      </c>
      <c r="B63" s="27" t="s">
        <v>28</v>
      </c>
      <c r="C63" s="71">
        <v>1420.5</v>
      </c>
      <c r="D63" s="71">
        <v>1420.5</v>
      </c>
      <c r="E63" s="71">
        <f>D63/C63*100</f>
        <v>100</v>
      </c>
      <c r="F63" s="5"/>
      <c r="G63" s="11"/>
      <c r="H63" s="11"/>
      <c r="I63" s="11"/>
      <c r="J63" s="11"/>
      <c r="K63" s="11"/>
      <c r="L63" s="11"/>
      <c r="M63" s="140"/>
      <c r="N63" s="140"/>
      <c r="O63" s="140"/>
      <c r="P63" s="140"/>
      <c r="Q63" s="141"/>
      <c r="R63" s="140"/>
      <c r="S63" s="142"/>
      <c r="T63" s="140"/>
      <c r="U63" s="140"/>
    </row>
    <row r="64" spans="1:21" ht="45" customHeight="1" thickBot="1" x14ac:dyDescent="0.3">
      <c r="A64" s="28" t="s">
        <v>82</v>
      </c>
      <c r="B64" s="27" t="s">
        <v>28</v>
      </c>
      <c r="C64" s="71">
        <v>410</v>
      </c>
      <c r="D64" s="71">
        <v>410</v>
      </c>
      <c r="E64" s="5">
        <f>D64/C64*100</f>
        <v>100</v>
      </c>
      <c r="F64" s="5"/>
      <c r="G64" s="40"/>
      <c r="H64" s="40"/>
      <c r="I64" s="40"/>
      <c r="J64" s="40"/>
      <c r="K64" s="40"/>
      <c r="L64" s="40"/>
      <c r="M64" s="140"/>
      <c r="N64" s="140"/>
      <c r="O64" s="140"/>
      <c r="P64" s="140"/>
      <c r="Q64" s="141"/>
      <c r="R64" s="140"/>
      <c r="S64" s="142"/>
      <c r="T64" s="140"/>
      <c r="U64" s="140"/>
    </row>
    <row r="65" spans="1:21" ht="102" customHeight="1" x14ac:dyDescent="0.25">
      <c r="A65" s="64" t="s">
        <v>145</v>
      </c>
      <c r="B65" s="65" t="s">
        <v>28</v>
      </c>
      <c r="C65" s="71">
        <v>1786.4</v>
      </c>
      <c r="D65" s="71">
        <v>1786.4</v>
      </c>
      <c r="E65" s="5">
        <f t="shared" ref="E65:E71" si="3">D65/C65*100</f>
        <v>100</v>
      </c>
      <c r="F65" s="5"/>
      <c r="G65" s="2"/>
      <c r="H65" s="2"/>
      <c r="I65" s="2"/>
      <c r="J65" s="2"/>
      <c r="K65" s="2"/>
      <c r="L65" s="2"/>
      <c r="M65" s="140"/>
      <c r="N65" s="140"/>
      <c r="O65" s="140"/>
      <c r="P65" s="140"/>
      <c r="Q65" s="141"/>
      <c r="R65" s="140"/>
      <c r="S65" s="142"/>
      <c r="T65" s="140"/>
      <c r="U65" s="140"/>
    </row>
    <row r="66" spans="1:21" ht="48" customHeight="1" x14ac:dyDescent="0.25">
      <c r="A66" s="66" t="s">
        <v>144</v>
      </c>
      <c r="B66" s="65" t="s">
        <v>28</v>
      </c>
      <c r="C66" s="71">
        <v>49864.5</v>
      </c>
      <c r="D66" s="71">
        <v>49864.5</v>
      </c>
      <c r="E66" s="5">
        <f t="shared" si="3"/>
        <v>100</v>
      </c>
      <c r="F66" s="5"/>
      <c r="G66" s="40"/>
      <c r="H66" s="40"/>
      <c r="I66" s="40"/>
      <c r="J66" s="40"/>
      <c r="K66" s="40"/>
      <c r="L66" s="40"/>
      <c r="M66" s="140"/>
      <c r="N66" s="140"/>
      <c r="O66" s="140"/>
      <c r="P66" s="140"/>
      <c r="Q66" s="141"/>
      <c r="R66" s="140"/>
      <c r="S66" s="142"/>
      <c r="T66" s="140"/>
      <c r="U66" s="140"/>
    </row>
    <row r="67" spans="1:21" ht="45" x14ac:dyDescent="0.25">
      <c r="A67" s="28" t="s">
        <v>32</v>
      </c>
      <c r="B67" s="31" t="s">
        <v>28</v>
      </c>
      <c r="C67" s="71">
        <v>126.8</v>
      </c>
      <c r="D67" s="71">
        <v>126.8</v>
      </c>
      <c r="E67" s="5">
        <f t="shared" si="3"/>
        <v>100</v>
      </c>
      <c r="F67" s="5"/>
      <c r="G67" s="2"/>
      <c r="H67" s="2"/>
      <c r="I67" s="2"/>
      <c r="J67" s="2"/>
      <c r="K67" s="2"/>
      <c r="L67" s="2"/>
      <c r="M67" s="140"/>
      <c r="N67" s="140"/>
      <c r="O67" s="140"/>
      <c r="P67" s="140"/>
      <c r="Q67" s="141"/>
      <c r="R67" s="140"/>
      <c r="S67" s="142"/>
      <c r="T67" s="140"/>
      <c r="U67" s="140"/>
    </row>
    <row r="68" spans="1:21" ht="30" x14ac:dyDescent="0.25">
      <c r="A68" s="57" t="s">
        <v>89</v>
      </c>
      <c r="B68" s="54" t="s">
        <v>28</v>
      </c>
      <c r="C68" s="71">
        <v>70.2</v>
      </c>
      <c r="D68" s="71">
        <v>70.2</v>
      </c>
      <c r="E68" s="5">
        <f t="shared" si="3"/>
        <v>100</v>
      </c>
      <c r="F68" s="5"/>
      <c r="G68" s="40"/>
      <c r="H68" s="40"/>
      <c r="I68" s="40"/>
      <c r="J68" s="40"/>
      <c r="K68" s="40"/>
      <c r="L68" s="40"/>
      <c r="M68" s="140"/>
      <c r="N68" s="140"/>
      <c r="O68" s="140"/>
      <c r="P68" s="140"/>
      <c r="Q68" s="141"/>
      <c r="R68" s="140"/>
      <c r="S68" s="142"/>
      <c r="T68" s="140"/>
      <c r="U68" s="140"/>
    </row>
    <row r="69" spans="1:21" ht="45" x14ac:dyDescent="0.25">
      <c r="A69" s="57" t="s">
        <v>90</v>
      </c>
      <c r="B69" s="54" t="s">
        <v>28</v>
      </c>
      <c r="C69" s="71">
        <v>146.9</v>
      </c>
      <c r="D69" s="71">
        <v>146.9</v>
      </c>
      <c r="E69" s="5">
        <f t="shared" si="3"/>
        <v>100</v>
      </c>
      <c r="F69" s="5"/>
      <c r="G69" s="40"/>
      <c r="H69" s="40"/>
      <c r="I69" s="40"/>
      <c r="J69" s="40"/>
      <c r="K69" s="40"/>
      <c r="L69" s="40"/>
      <c r="M69" s="140"/>
      <c r="N69" s="140"/>
      <c r="O69" s="140"/>
      <c r="P69" s="140"/>
      <c r="Q69" s="141"/>
      <c r="R69" s="140"/>
      <c r="S69" s="142"/>
      <c r="T69" s="140"/>
      <c r="U69" s="140"/>
    </row>
    <row r="70" spans="1:21" ht="36" customHeight="1" x14ac:dyDescent="0.25">
      <c r="A70" s="183" t="s">
        <v>146</v>
      </c>
      <c r="B70" s="31" t="s">
        <v>83</v>
      </c>
      <c r="C70" s="71">
        <v>3062.6</v>
      </c>
      <c r="D70" s="71">
        <v>3062.6</v>
      </c>
      <c r="E70" s="5">
        <f t="shared" si="3"/>
        <v>100</v>
      </c>
      <c r="F70" s="5"/>
      <c r="G70" s="129"/>
      <c r="H70" s="129"/>
      <c r="I70" s="129"/>
      <c r="J70" s="129"/>
      <c r="K70" s="129"/>
      <c r="L70" s="129"/>
      <c r="M70" s="140"/>
      <c r="N70" s="140"/>
      <c r="O70" s="140"/>
      <c r="P70" s="140"/>
      <c r="Q70" s="141"/>
      <c r="R70" s="140"/>
      <c r="S70" s="142"/>
      <c r="T70" s="140"/>
      <c r="U70" s="140"/>
    </row>
    <row r="71" spans="1:21" ht="30" customHeight="1" x14ac:dyDescent="0.25">
      <c r="A71" s="184"/>
      <c r="B71" s="54" t="s">
        <v>28</v>
      </c>
      <c r="C71" s="71">
        <v>162.19999999999999</v>
      </c>
      <c r="D71" s="71">
        <v>162.19999999999999</v>
      </c>
      <c r="E71" s="5">
        <f t="shared" si="3"/>
        <v>100</v>
      </c>
      <c r="F71" s="5"/>
      <c r="G71" s="129"/>
      <c r="H71" s="129"/>
      <c r="I71" s="129"/>
      <c r="J71" s="129"/>
      <c r="K71" s="129"/>
      <c r="L71" s="129"/>
      <c r="M71" s="140"/>
      <c r="N71" s="140"/>
      <c r="O71" s="140"/>
      <c r="P71" s="140"/>
      <c r="Q71" s="141"/>
      <c r="R71" s="140"/>
      <c r="S71" s="142"/>
      <c r="T71" s="140"/>
      <c r="U71" s="140"/>
    </row>
    <row r="72" spans="1:21" ht="45" x14ac:dyDescent="0.25">
      <c r="A72" s="28" t="s">
        <v>33</v>
      </c>
      <c r="B72" s="31" t="s">
        <v>28</v>
      </c>
      <c r="C72" s="71">
        <v>11.3</v>
      </c>
      <c r="D72" s="71">
        <v>11.3</v>
      </c>
      <c r="E72" s="5">
        <f t="shared" ref="E72:E88" si="4">D72/C72*100</f>
        <v>100</v>
      </c>
      <c r="F72" s="5"/>
      <c r="G72" s="2"/>
      <c r="H72" s="2"/>
      <c r="I72" s="2"/>
      <c r="J72" s="2"/>
      <c r="K72" s="2"/>
      <c r="L72" s="2"/>
      <c r="M72" s="140"/>
      <c r="N72" s="140"/>
      <c r="O72" s="140"/>
      <c r="P72" s="140"/>
      <c r="Q72" s="141"/>
      <c r="R72" s="140"/>
      <c r="S72" s="142"/>
      <c r="T72" s="140"/>
      <c r="U72" s="140"/>
    </row>
    <row r="73" spans="1:21" ht="30" x14ac:dyDescent="0.25">
      <c r="A73" s="28" t="s">
        <v>34</v>
      </c>
      <c r="B73" s="31" t="s">
        <v>28</v>
      </c>
      <c r="C73" s="71">
        <v>5274.3</v>
      </c>
      <c r="D73" s="71">
        <v>5274.3</v>
      </c>
      <c r="E73" s="5">
        <f t="shared" si="4"/>
        <v>100</v>
      </c>
      <c r="F73" s="5"/>
      <c r="G73" s="2"/>
      <c r="H73" s="2"/>
      <c r="I73" s="2"/>
      <c r="J73" s="2"/>
      <c r="K73" s="2"/>
      <c r="L73" s="2"/>
      <c r="M73" s="140"/>
      <c r="N73" s="140"/>
      <c r="O73" s="140"/>
      <c r="P73" s="140"/>
      <c r="Q73" s="141"/>
      <c r="R73" s="140"/>
      <c r="S73" s="142"/>
      <c r="T73" s="140"/>
      <c r="U73" s="140"/>
    </row>
    <row r="74" spans="1:21" ht="60" x14ac:dyDescent="0.25">
      <c r="A74" s="28" t="s">
        <v>147</v>
      </c>
      <c r="B74" s="31" t="s">
        <v>28</v>
      </c>
      <c r="C74" s="71">
        <v>4290.3999999999996</v>
      </c>
      <c r="D74" s="71">
        <v>4290.3999999999996</v>
      </c>
      <c r="E74" s="5">
        <f t="shared" si="4"/>
        <v>100</v>
      </c>
      <c r="F74" s="5"/>
      <c r="G74" s="129"/>
      <c r="H74" s="129"/>
      <c r="I74" s="129"/>
      <c r="J74" s="129"/>
      <c r="K74" s="129"/>
      <c r="L74" s="129"/>
      <c r="M74" s="140"/>
      <c r="N74" s="140"/>
      <c r="O74" s="140"/>
      <c r="P74" s="140"/>
      <c r="Q74" s="141"/>
      <c r="R74" s="140"/>
      <c r="S74" s="142"/>
      <c r="T74" s="140"/>
      <c r="U74" s="140"/>
    </row>
    <row r="75" spans="1:21" ht="30" x14ac:dyDescent="0.25">
      <c r="A75" s="28" t="s">
        <v>35</v>
      </c>
      <c r="B75" s="31" t="s">
        <v>28</v>
      </c>
      <c r="C75" s="71">
        <v>1711</v>
      </c>
      <c r="D75" s="71">
        <v>1711</v>
      </c>
      <c r="E75" s="5">
        <f t="shared" si="4"/>
        <v>100</v>
      </c>
      <c r="F75" s="5"/>
      <c r="G75" s="2"/>
      <c r="H75" s="2"/>
      <c r="I75" s="2"/>
      <c r="J75" s="2"/>
      <c r="K75" s="2"/>
      <c r="L75" s="2"/>
      <c r="M75" s="140"/>
      <c r="N75" s="140"/>
      <c r="O75" s="140"/>
      <c r="P75" s="140"/>
      <c r="Q75" s="141"/>
      <c r="R75" s="140"/>
      <c r="S75" s="142"/>
      <c r="T75" s="140"/>
      <c r="U75" s="140"/>
    </row>
    <row r="76" spans="1:21" ht="45" x14ac:dyDescent="0.25">
      <c r="A76" s="28" t="s">
        <v>36</v>
      </c>
      <c r="B76" s="31" t="s">
        <v>28</v>
      </c>
      <c r="C76" s="71">
        <v>3600</v>
      </c>
      <c r="D76" s="71">
        <v>3600</v>
      </c>
      <c r="E76" s="5">
        <f t="shared" si="4"/>
        <v>100</v>
      </c>
      <c r="F76" s="5"/>
      <c r="G76" s="2"/>
      <c r="H76" s="2"/>
      <c r="I76" s="2"/>
      <c r="J76" s="2"/>
      <c r="K76" s="2"/>
      <c r="L76" s="2"/>
      <c r="M76" s="140"/>
      <c r="N76" s="140"/>
      <c r="O76" s="140"/>
      <c r="P76" s="140"/>
      <c r="Q76" s="141"/>
      <c r="R76" s="140"/>
      <c r="S76" s="142"/>
      <c r="T76" s="140"/>
      <c r="U76" s="140"/>
    </row>
    <row r="77" spans="1:21" ht="105" x14ac:dyDescent="0.25">
      <c r="A77" s="28" t="s">
        <v>37</v>
      </c>
      <c r="B77" s="31" t="s">
        <v>28</v>
      </c>
      <c r="C77" s="71">
        <v>29458.400000000001</v>
      </c>
      <c r="D77" s="71">
        <v>29458.400000000001</v>
      </c>
      <c r="E77" s="5">
        <f t="shared" si="4"/>
        <v>100</v>
      </c>
      <c r="F77" s="5"/>
      <c r="G77" s="2"/>
      <c r="H77" s="2"/>
      <c r="I77" s="2"/>
      <c r="J77" s="2"/>
      <c r="K77" s="2"/>
      <c r="L77" s="2"/>
      <c r="M77" s="140"/>
      <c r="N77" s="140"/>
      <c r="O77" s="140"/>
      <c r="P77" s="140"/>
      <c r="Q77" s="141"/>
      <c r="R77" s="140"/>
      <c r="S77" s="142"/>
      <c r="T77" s="140"/>
      <c r="U77" s="140"/>
    </row>
    <row r="78" spans="1:21" ht="30" x14ac:dyDescent="0.25">
      <c r="A78" s="28" t="s">
        <v>38</v>
      </c>
      <c r="B78" s="31" t="s">
        <v>28</v>
      </c>
      <c r="C78" s="71">
        <v>18944.2</v>
      </c>
      <c r="D78" s="71">
        <v>18862.400000000001</v>
      </c>
      <c r="E78" s="5">
        <f t="shared" si="4"/>
        <v>99.568205572154014</v>
      </c>
      <c r="F78" s="5"/>
      <c r="G78" s="2"/>
      <c r="H78" s="2"/>
      <c r="I78" s="2"/>
      <c r="J78" s="2"/>
      <c r="K78" s="2"/>
      <c r="L78" s="2"/>
      <c r="M78" s="140"/>
      <c r="N78" s="140"/>
      <c r="O78" s="140"/>
      <c r="P78" s="140"/>
      <c r="Q78" s="141"/>
      <c r="R78" s="140"/>
      <c r="S78" s="142"/>
      <c r="T78" s="140"/>
      <c r="U78" s="140"/>
    </row>
    <row r="79" spans="1:21" ht="30" x14ac:dyDescent="0.25">
      <c r="A79" s="28" t="s">
        <v>39</v>
      </c>
      <c r="B79" s="31" t="s">
        <v>28</v>
      </c>
      <c r="C79" s="71">
        <v>722.7</v>
      </c>
      <c r="D79" s="71">
        <v>722.7</v>
      </c>
      <c r="E79" s="5">
        <f t="shared" si="4"/>
        <v>100</v>
      </c>
      <c r="F79" s="5"/>
      <c r="G79" s="2"/>
      <c r="H79" s="2"/>
      <c r="I79" s="2"/>
      <c r="J79" s="2"/>
      <c r="K79" s="2"/>
      <c r="L79" s="2"/>
      <c r="M79" s="140"/>
      <c r="N79" s="140"/>
      <c r="O79" s="140"/>
      <c r="P79" s="140"/>
      <c r="Q79" s="141"/>
      <c r="R79" s="140"/>
      <c r="S79" s="142"/>
      <c r="T79" s="140"/>
      <c r="U79" s="140"/>
    </row>
    <row r="80" spans="1:21" ht="15.75" x14ac:dyDescent="0.25">
      <c r="A80" s="198" t="s">
        <v>22</v>
      </c>
      <c r="B80" s="199"/>
      <c r="C80" s="7">
        <f>SUM(C63:C79)</f>
        <v>121062.39999999999</v>
      </c>
      <c r="D80" s="7">
        <f>SUM(D63:D79)</f>
        <v>120980.59999999999</v>
      </c>
      <c r="E80" s="34">
        <f>D80/C80*100</f>
        <v>99.932431539437516</v>
      </c>
      <c r="F80" s="25"/>
      <c r="G80" s="86">
        <f>D80-120980.6</f>
        <v>0</v>
      </c>
      <c r="H80" s="23"/>
      <c r="I80" s="23"/>
      <c r="J80" s="23"/>
      <c r="K80" s="23"/>
      <c r="L80" s="23"/>
      <c r="M80" s="140"/>
      <c r="N80" s="140"/>
      <c r="O80" s="140"/>
      <c r="P80" s="140"/>
      <c r="Q80" s="141"/>
      <c r="R80" s="140"/>
      <c r="S80" s="142"/>
      <c r="T80" s="140"/>
      <c r="U80" s="140"/>
    </row>
    <row r="81" spans="1:21" ht="15.75" x14ac:dyDescent="0.25">
      <c r="A81" s="174" t="s">
        <v>30</v>
      </c>
      <c r="B81" s="174"/>
      <c r="C81" s="6">
        <f>C79+C78+C77+C76+C75+C74+C73+C72+C71+C69+C68+C67+C66+C65+C64+C63</f>
        <v>117999.8</v>
      </c>
      <c r="D81" s="6">
        <f>D79+D78+D77+D76+D75+D74+D73+D72+D71+D69+D68+D67+D66+D65+D64+D63</f>
        <v>117918</v>
      </c>
      <c r="E81" s="34">
        <f>D81/C81*100</f>
        <v>99.930677848606521</v>
      </c>
      <c r="F81" s="25"/>
      <c r="G81" s="2"/>
      <c r="H81" s="2"/>
      <c r="I81" s="2"/>
      <c r="J81" s="2"/>
      <c r="K81" s="2"/>
      <c r="L81" s="2"/>
      <c r="M81" s="140"/>
      <c r="N81" s="140"/>
      <c r="O81" s="140"/>
      <c r="P81" s="140"/>
      <c r="Q81" s="141"/>
      <c r="R81" s="140"/>
      <c r="S81" s="142"/>
      <c r="T81" s="140"/>
      <c r="U81" s="140"/>
    </row>
    <row r="82" spans="1:21" ht="15.75" x14ac:dyDescent="0.25">
      <c r="A82" s="175" t="s">
        <v>31</v>
      </c>
      <c r="B82" s="176"/>
      <c r="C82" s="6">
        <f>C70</f>
        <v>3062.6</v>
      </c>
      <c r="D82" s="6">
        <f>D70</f>
        <v>3062.6</v>
      </c>
      <c r="E82" s="34">
        <v>100</v>
      </c>
      <c r="F82" s="25"/>
      <c r="G82" s="2"/>
      <c r="H82" s="2"/>
      <c r="I82" s="2"/>
      <c r="J82" s="2"/>
      <c r="K82" s="2"/>
      <c r="L82" s="2"/>
      <c r="M82" s="140"/>
      <c r="N82" s="140"/>
      <c r="O82" s="140"/>
      <c r="P82" s="140"/>
      <c r="Q82" s="141"/>
      <c r="R82" s="140"/>
      <c r="S82" s="142"/>
      <c r="T82" s="140"/>
      <c r="U82" s="140"/>
    </row>
    <row r="83" spans="1:21" x14ac:dyDescent="0.25">
      <c r="A83" s="197" t="s">
        <v>40</v>
      </c>
      <c r="B83" s="197"/>
      <c r="C83" s="197"/>
      <c r="D83" s="197"/>
      <c r="E83" s="197"/>
      <c r="F83" s="197"/>
      <c r="G83" s="2"/>
      <c r="H83" s="2"/>
      <c r="I83" s="2"/>
      <c r="J83" s="2"/>
      <c r="K83" s="2"/>
      <c r="L83" s="2"/>
      <c r="M83" s="140"/>
      <c r="N83" s="140"/>
      <c r="O83" s="140"/>
      <c r="P83" s="140"/>
      <c r="Q83" s="141"/>
      <c r="R83" s="140"/>
      <c r="S83" s="142"/>
      <c r="T83" s="140"/>
      <c r="U83" s="140"/>
    </row>
    <row r="84" spans="1:21" ht="15.75" x14ac:dyDescent="0.25">
      <c r="A84" s="178" t="s">
        <v>22</v>
      </c>
      <c r="B84" s="178"/>
      <c r="C84" s="4">
        <f>C20+C50+C80+C59</f>
        <v>2187474.4999999995</v>
      </c>
      <c r="D84" s="4">
        <f>D20+D50+D80+D59</f>
        <v>2181127.6999999997</v>
      </c>
      <c r="E84" s="34">
        <f>D84/C84*100</f>
        <v>99.709857189192391</v>
      </c>
      <c r="F84" s="5"/>
      <c r="G84" s="2"/>
      <c r="H84" s="2"/>
      <c r="I84" s="2"/>
      <c r="J84" s="2"/>
      <c r="K84" s="2"/>
      <c r="L84" s="2"/>
      <c r="M84" s="140"/>
      <c r="N84" s="140"/>
      <c r="O84" s="140"/>
      <c r="P84" s="140"/>
      <c r="Q84" s="141"/>
      <c r="R84" s="140"/>
      <c r="S84" s="142"/>
      <c r="T84" s="140"/>
      <c r="U84" s="140"/>
    </row>
    <row r="85" spans="1:21" ht="15.75" x14ac:dyDescent="0.25">
      <c r="A85" s="174" t="s">
        <v>30</v>
      </c>
      <c r="B85" s="174"/>
      <c r="C85" s="4">
        <f>C21+C51+C81+C60</f>
        <v>572095.30000000005</v>
      </c>
      <c r="D85" s="4">
        <f>D21+D51+D81+D60</f>
        <v>572013.5</v>
      </c>
      <c r="E85" s="34">
        <f t="shared" si="4"/>
        <v>99.985701682918901</v>
      </c>
      <c r="F85" s="5"/>
      <c r="G85" s="2"/>
      <c r="H85" s="2"/>
      <c r="I85" s="2"/>
      <c r="J85" s="2"/>
      <c r="K85" s="2"/>
      <c r="L85" s="2"/>
      <c r="M85" s="140"/>
      <c r="N85" s="140"/>
      <c r="O85" s="140"/>
      <c r="P85" s="140"/>
      <c r="Q85" s="141"/>
      <c r="R85" s="140"/>
      <c r="S85" s="142"/>
      <c r="T85" s="140"/>
      <c r="U85" s="140"/>
    </row>
    <row r="86" spans="1:21" ht="31.5" x14ac:dyDescent="0.25">
      <c r="A86" s="38"/>
      <c r="B86" s="39" t="s">
        <v>68</v>
      </c>
      <c r="C86" s="4">
        <f>C52</f>
        <v>39849.800000000003</v>
      </c>
      <c r="D86" s="4">
        <f>D52</f>
        <v>36939</v>
      </c>
      <c r="E86" s="34">
        <f t="shared" si="4"/>
        <v>92.695571872380782</v>
      </c>
      <c r="F86" s="5"/>
      <c r="G86" s="40"/>
      <c r="H86" s="40"/>
      <c r="I86" s="40"/>
      <c r="J86" s="40"/>
      <c r="K86" s="40"/>
      <c r="L86" s="40"/>
      <c r="M86" s="140"/>
      <c r="N86" s="140"/>
      <c r="O86" s="140"/>
      <c r="P86" s="140"/>
      <c r="Q86" s="141"/>
      <c r="R86" s="140"/>
      <c r="S86" s="142"/>
      <c r="T86" s="140"/>
      <c r="U86" s="140"/>
    </row>
    <row r="87" spans="1:21" ht="15.75" x14ac:dyDescent="0.25">
      <c r="A87" s="175" t="s">
        <v>31</v>
      </c>
      <c r="B87" s="176"/>
      <c r="C87" s="4">
        <f>C22+C53+C82+C61</f>
        <v>1575529.4000000001</v>
      </c>
      <c r="D87" s="4">
        <f>D22+D53+D82+D61</f>
        <v>1572175.2000000002</v>
      </c>
      <c r="E87" s="34">
        <f>D87/C87*100</f>
        <v>99.787106479891776</v>
      </c>
      <c r="F87" s="5"/>
      <c r="G87" s="2"/>
      <c r="H87" s="2"/>
      <c r="I87" s="2"/>
      <c r="J87" s="2"/>
      <c r="K87" s="2"/>
      <c r="L87" s="2"/>
      <c r="M87" s="140"/>
      <c r="N87" s="140"/>
      <c r="O87" s="140"/>
      <c r="P87" s="140"/>
      <c r="Q87" s="141"/>
      <c r="R87" s="140"/>
      <c r="S87" s="142"/>
      <c r="T87" s="140"/>
      <c r="U87" s="140"/>
    </row>
    <row r="88" spans="1:21" ht="15.75" hidden="1" customHeight="1" x14ac:dyDescent="0.25">
      <c r="A88" s="175" t="s">
        <v>68</v>
      </c>
      <c r="B88" s="176"/>
      <c r="C88" s="4">
        <f>C54</f>
        <v>0</v>
      </c>
      <c r="D88" s="4">
        <f>D54</f>
        <v>0</v>
      </c>
      <c r="E88" s="5" t="e">
        <f t="shared" si="4"/>
        <v>#DIV/0!</v>
      </c>
      <c r="F88" s="5"/>
      <c r="G88" s="2"/>
      <c r="H88" s="2"/>
      <c r="I88" s="2"/>
      <c r="J88" s="2"/>
      <c r="K88" s="2"/>
      <c r="L88" s="2"/>
      <c r="M88" s="140"/>
      <c r="N88" s="140"/>
      <c r="O88" s="140"/>
      <c r="P88" s="140"/>
      <c r="Q88" s="141"/>
      <c r="R88" s="140"/>
      <c r="S88" s="142"/>
      <c r="T88" s="140"/>
      <c r="U88" s="140"/>
    </row>
    <row r="89" spans="1:21" x14ac:dyDescent="0.25">
      <c r="A89" s="12"/>
      <c r="B89" s="12"/>
      <c r="C89" s="12"/>
      <c r="D89" s="12"/>
      <c r="E89" s="12"/>
      <c r="F89" s="12"/>
      <c r="G89" s="2"/>
      <c r="H89" s="2"/>
      <c r="I89" s="2"/>
      <c r="J89" s="2"/>
      <c r="K89" s="2"/>
      <c r="L89" s="2"/>
      <c r="M89" s="140"/>
      <c r="N89" s="140"/>
      <c r="O89" s="140"/>
      <c r="P89" s="140"/>
      <c r="Q89" s="141"/>
      <c r="R89" s="140"/>
      <c r="S89" s="142"/>
      <c r="T89" s="140"/>
      <c r="U89" s="140"/>
    </row>
    <row r="90" spans="1:21" x14ac:dyDescent="0.25">
      <c r="A90" s="12"/>
      <c r="B90" s="12"/>
      <c r="C90" s="139"/>
      <c r="D90" s="139"/>
      <c r="E90" s="12"/>
      <c r="F90" s="12"/>
      <c r="G90" s="2"/>
      <c r="H90" s="2"/>
      <c r="I90" s="2"/>
      <c r="J90" s="2"/>
      <c r="K90" s="2"/>
      <c r="L90" s="2"/>
      <c r="M90" s="140"/>
      <c r="N90" s="140"/>
      <c r="O90" s="140"/>
      <c r="P90" s="140"/>
      <c r="Q90" s="141"/>
      <c r="R90" s="140"/>
      <c r="S90" s="142"/>
      <c r="T90" s="140"/>
      <c r="U90" s="140"/>
    </row>
    <row r="91" spans="1:21" x14ac:dyDescent="0.25">
      <c r="A91" s="117"/>
      <c r="B91" s="117"/>
      <c r="C91" s="117"/>
      <c r="D91" s="117"/>
      <c r="E91" s="117" t="s">
        <v>91</v>
      </c>
      <c r="F91" s="117"/>
      <c r="G91" s="2"/>
      <c r="H91" s="2"/>
      <c r="I91" s="2"/>
      <c r="J91" s="2"/>
      <c r="K91" s="2"/>
      <c r="L91" s="2"/>
      <c r="M91" s="140"/>
      <c r="N91" s="140"/>
      <c r="O91" s="140"/>
      <c r="P91" s="140"/>
      <c r="Q91" s="141"/>
      <c r="R91" s="140"/>
      <c r="S91" s="142"/>
      <c r="T91" s="140"/>
      <c r="U91" s="140"/>
    </row>
    <row r="92" spans="1:21" x14ac:dyDescent="0.25">
      <c r="A92" s="118" t="s">
        <v>120</v>
      </c>
      <c r="B92" s="117"/>
      <c r="C92" s="117"/>
      <c r="D92" s="126"/>
      <c r="E92" s="117"/>
      <c r="F92" s="117"/>
      <c r="G92" s="2"/>
      <c r="H92" s="2"/>
      <c r="I92" s="2"/>
      <c r="J92" s="2"/>
      <c r="K92" s="2"/>
      <c r="L92" s="2"/>
      <c r="M92" s="140"/>
      <c r="N92" s="140"/>
      <c r="O92" s="140"/>
      <c r="P92" s="140"/>
      <c r="Q92" s="141"/>
      <c r="R92" s="140"/>
      <c r="S92" s="142"/>
      <c r="T92" s="140"/>
      <c r="U92" s="140"/>
    </row>
    <row r="93" spans="1:21" x14ac:dyDescent="0.25">
      <c r="A93" s="12"/>
      <c r="B93" s="12"/>
      <c r="C93" s="12"/>
      <c r="D93" s="12"/>
      <c r="E93" s="12"/>
      <c r="F93" s="12"/>
      <c r="G93" s="2"/>
      <c r="H93" s="2"/>
      <c r="I93" s="2"/>
      <c r="J93" s="2"/>
      <c r="K93" s="2"/>
      <c r="L93" s="2"/>
      <c r="M93" s="140"/>
      <c r="N93" s="140"/>
      <c r="O93" s="140"/>
      <c r="P93" s="140"/>
      <c r="Q93" s="141"/>
      <c r="R93" s="140"/>
      <c r="S93" s="142"/>
      <c r="T93" s="140"/>
      <c r="U93" s="140"/>
    </row>
    <row r="94" spans="1:21" x14ac:dyDescent="0.25">
      <c r="A94" s="12"/>
      <c r="B94" s="12"/>
      <c r="C94" s="12"/>
      <c r="D94" s="12"/>
      <c r="E94" s="12"/>
      <c r="F94" s="12"/>
      <c r="G94" s="2"/>
      <c r="H94" s="2"/>
      <c r="I94" s="2"/>
      <c r="J94" s="2"/>
      <c r="K94" s="2"/>
      <c r="L94" s="2"/>
      <c r="M94" s="140"/>
      <c r="N94" s="140"/>
      <c r="O94" s="140"/>
      <c r="P94" s="140"/>
      <c r="Q94" s="141"/>
      <c r="R94" s="140"/>
      <c r="S94" s="142"/>
      <c r="T94" s="140"/>
      <c r="U94" s="140"/>
    </row>
    <row r="95" spans="1:21" x14ac:dyDescent="0.25">
      <c r="A95" s="12"/>
      <c r="B95" s="12"/>
      <c r="C95" s="12"/>
      <c r="D95" s="12"/>
      <c r="E95" s="12"/>
      <c r="F95" s="12"/>
      <c r="G95" s="2"/>
      <c r="H95" s="2"/>
      <c r="I95" s="2"/>
      <c r="J95" s="2"/>
      <c r="K95" s="2"/>
      <c r="L95" s="2"/>
      <c r="M95" s="140"/>
      <c r="N95" s="140"/>
      <c r="O95" s="140"/>
      <c r="P95" s="140"/>
      <c r="Q95" s="141"/>
      <c r="R95" s="140"/>
      <c r="S95" s="142"/>
      <c r="T95" s="140"/>
      <c r="U95" s="140"/>
    </row>
    <row r="96" spans="1:21" x14ac:dyDescent="0.25">
      <c r="A96" s="12"/>
      <c r="B96" s="12"/>
      <c r="C96" s="12"/>
      <c r="D96" s="12"/>
      <c r="E96" s="12"/>
      <c r="F96" s="12"/>
      <c r="G96" s="2"/>
      <c r="H96" s="2"/>
      <c r="I96" s="2"/>
      <c r="J96" s="2"/>
      <c r="K96" s="2"/>
      <c r="L96" s="2"/>
      <c r="M96" s="140"/>
      <c r="N96" s="140"/>
      <c r="O96" s="140"/>
      <c r="P96" s="140"/>
      <c r="Q96" s="141"/>
      <c r="R96" s="140"/>
      <c r="S96" s="142"/>
      <c r="T96" s="140"/>
      <c r="U96" s="140"/>
    </row>
    <row r="97" spans="1:21" x14ac:dyDescent="0.25">
      <c r="A97" s="146" t="s">
        <v>153</v>
      </c>
      <c r="B97" s="12"/>
      <c r="C97" s="12"/>
      <c r="D97" s="12"/>
      <c r="E97" s="12"/>
      <c r="F97" s="12"/>
      <c r="G97" s="2"/>
      <c r="H97" s="2"/>
      <c r="I97" s="2"/>
      <c r="J97" s="2"/>
      <c r="K97" s="2"/>
      <c r="L97" s="2"/>
      <c r="M97" s="140"/>
      <c r="N97" s="140"/>
      <c r="O97" s="140"/>
      <c r="P97" s="140"/>
      <c r="Q97" s="141"/>
      <c r="R97" s="195"/>
      <c r="S97" s="142"/>
      <c r="T97" s="140"/>
      <c r="U97" s="196"/>
    </row>
    <row r="98" spans="1:21" x14ac:dyDescent="0.25">
      <c r="A98" s="12"/>
      <c r="B98" s="12"/>
      <c r="C98" s="12"/>
      <c r="D98" s="12"/>
      <c r="E98" s="12"/>
      <c r="F98" s="12"/>
      <c r="G98" s="2"/>
      <c r="H98" s="2"/>
      <c r="I98" s="2"/>
      <c r="J98" s="2"/>
      <c r="K98" s="2"/>
      <c r="L98" s="2"/>
      <c r="M98" s="141"/>
      <c r="N98" s="141"/>
      <c r="O98" s="140"/>
      <c r="P98" s="140"/>
      <c r="Q98" s="141"/>
      <c r="R98" s="195"/>
      <c r="S98" s="142"/>
      <c r="T98" s="140"/>
      <c r="U98" s="196"/>
    </row>
    <row r="99" spans="1:21" x14ac:dyDescent="0.25">
      <c r="A99" s="12"/>
      <c r="B99" s="12"/>
      <c r="C99" s="12"/>
      <c r="D99" s="12"/>
      <c r="E99" s="12"/>
      <c r="F99" s="12"/>
      <c r="G99" s="2"/>
      <c r="H99" s="2"/>
      <c r="I99" s="2"/>
      <c r="J99" s="2"/>
      <c r="K99" s="2"/>
      <c r="L99" s="2"/>
      <c r="M99" s="141"/>
      <c r="N99" s="141"/>
      <c r="O99" s="141"/>
      <c r="P99" s="143"/>
      <c r="Q99" s="141"/>
      <c r="R99" s="140"/>
      <c r="S99" s="142"/>
      <c r="T99" s="144"/>
      <c r="U99" s="140"/>
    </row>
    <row r="100" spans="1:21" x14ac:dyDescent="0.25">
      <c r="A100" s="12"/>
      <c r="B100" s="12"/>
      <c r="C100" s="12"/>
      <c r="D100" s="12"/>
      <c r="E100" s="12"/>
      <c r="F100" s="12"/>
      <c r="G100" s="2"/>
      <c r="H100" s="2"/>
      <c r="I100" s="2"/>
      <c r="J100" s="2"/>
      <c r="K100" s="2"/>
      <c r="L100" s="2"/>
      <c r="M100" s="141"/>
      <c r="N100" s="141"/>
      <c r="O100" s="141"/>
      <c r="P100" s="143"/>
      <c r="Q100" s="141"/>
      <c r="R100" s="141"/>
      <c r="S100" s="142"/>
      <c r="T100" s="145"/>
      <c r="U100" s="142"/>
    </row>
    <row r="101" spans="1:21" x14ac:dyDescent="0.25">
      <c r="A101" s="12"/>
      <c r="B101" s="12"/>
      <c r="C101" s="12"/>
      <c r="D101" s="12"/>
      <c r="E101" s="12"/>
      <c r="F101" s="12"/>
      <c r="G101" s="2"/>
      <c r="H101" s="2"/>
      <c r="I101" s="2"/>
      <c r="J101" s="2"/>
      <c r="K101" s="2"/>
      <c r="L101" s="2"/>
      <c r="M101" s="141"/>
      <c r="N101" s="141"/>
      <c r="O101" s="141"/>
      <c r="P101" s="141"/>
      <c r="Q101" s="141"/>
      <c r="R101" s="141"/>
      <c r="S101" s="142"/>
      <c r="T101" s="142"/>
      <c r="U101" s="142"/>
    </row>
    <row r="102" spans="1:21" x14ac:dyDescent="0.25">
      <c r="A102" s="12"/>
      <c r="B102" s="12"/>
      <c r="C102" s="12"/>
      <c r="D102" s="12"/>
      <c r="E102" s="12"/>
      <c r="F102" s="12"/>
      <c r="G102" s="2"/>
      <c r="H102" s="2"/>
      <c r="I102" s="2"/>
      <c r="J102" s="2"/>
      <c r="K102" s="2"/>
      <c r="L102" s="2"/>
      <c r="M102" s="141"/>
      <c r="N102" s="141"/>
      <c r="O102" s="141"/>
      <c r="P102" s="141"/>
      <c r="Q102" s="141"/>
      <c r="R102" s="141"/>
      <c r="S102" s="142"/>
      <c r="T102" s="142"/>
      <c r="U102" s="142"/>
    </row>
    <row r="103" spans="1:21" x14ac:dyDescent="0.25">
      <c r="A103" s="12"/>
      <c r="B103" s="12"/>
      <c r="C103" s="12"/>
      <c r="D103" s="12"/>
      <c r="E103" s="12"/>
      <c r="F103" s="1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21" x14ac:dyDescent="0.25">
      <c r="A104" s="12"/>
      <c r="B104" s="12"/>
      <c r="C104" s="12"/>
      <c r="D104" s="12"/>
      <c r="E104" s="12"/>
      <c r="F104" s="1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21" x14ac:dyDescent="0.25">
      <c r="A105" s="12"/>
      <c r="B105" s="12"/>
      <c r="C105" s="12"/>
      <c r="D105" s="12"/>
      <c r="E105" s="12"/>
      <c r="F105" s="1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21" x14ac:dyDescent="0.25">
      <c r="A106" s="12"/>
      <c r="B106" s="12"/>
      <c r="C106" s="12"/>
      <c r="D106" s="12"/>
      <c r="E106" s="12"/>
      <c r="F106" s="1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21" x14ac:dyDescent="0.25">
      <c r="A107" s="12"/>
      <c r="B107" s="12"/>
      <c r="C107" s="12"/>
      <c r="D107" s="12"/>
      <c r="E107" s="12"/>
      <c r="F107" s="1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21" x14ac:dyDescent="0.25">
      <c r="A108" s="12"/>
      <c r="B108" s="12"/>
      <c r="C108" s="12"/>
      <c r="D108" s="12"/>
      <c r="E108" s="12"/>
      <c r="F108" s="1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21" x14ac:dyDescent="0.25">
      <c r="A109" s="12"/>
      <c r="B109" s="12"/>
      <c r="C109" s="12"/>
      <c r="D109" s="12"/>
      <c r="E109" s="12"/>
      <c r="F109" s="1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21" x14ac:dyDescent="0.25">
      <c r="A110" s="12"/>
      <c r="B110" s="12"/>
      <c r="C110" s="12"/>
      <c r="D110" s="12"/>
      <c r="E110" s="12"/>
      <c r="F110" s="1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21" x14ac:dyDescent="0.25">
      <c r="A111" s="12"/>
      <c r="B111" s="12"/>
      <c r="C111" s="12"/>
      <c r="D111" s="12"/>
      <c r="E111" s="12"/>
      <c r="F111" s="1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21" x14ac:dyDescent="0.25">
      <c r="A112" s="12"/>
      <c r="B112" s="12"/>
      <c r="C112" s="12"/>
      <c r="D112" s="12"/>
      <c r="E112" s="12"/>
      <c r="F112" s="1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12"/>
      <c r="B113" s="12"/>
      <c r="C113" s="12"/>
      <c r="D113" s="12"/>
      <c r="E113" s="12"/>
      <c r="F113" s="1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12"/>
      <c r="B114" s="12"/>
      <c r="C114" s="12"/>
      <c r="D114" s="12"/>
      <c r="E114" s="12"/>
      <c r="F114" s="1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5">
      <c r="A115" s="12"/>
      <c r="B115" s="12"/>
      <c r="C115" s="12"/>
      <c r="D115" s="12"/>
      <c r="E115" s="12"/>
      <c r="F115" s="1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5">
      <c r="A116" s="12"/>
      <c r="B116" s="12"/>
      <c r="C116" s="12"/>
      <c r="D116" s="12"/>
      <c r="E116" s="12"/>
      <c r="F116" s="1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</sheetData>
  <mergeCells count="42">
    <mergeCell ref="R97:R98"/>
    <mergeCell ref="U97:U98"/>
    <mergeCell ref="A62:F62"/>
    <mergeCell ref="A83:F83"/>
    <mergeCell ref="A80:B80"/>
    <mergeCell ref="A81:B81"/>
    <mergeCell ref="A70:A71"/>
    <mergeCell ref="A88:B88"/>
    <mergeCell ref="A82:B82"/>
    <mergeCell ref="A84:B84"/>
    <mergeCell ref="A85:B85"/>
    <mergeCell ref="A87:B87"/>
    <mergeCell ref="A61:B61"/>
    <mergeCell ref="A37:A38"/>
    <mergeCell ref="A3:F3"/>
    <mergeCell ref="A55:F55"/>
    <mergeCell ref="A59:B59"/>
    <mergeCell ref="A60:B60"/>
    <mergeCell ref="A11:A12"/>
    <mergeCell ref="A24:A25"/>
    <mergeCell ref="A28:A30"/>
    <mergeCell ref="A31:A32"/>
    <mergeCell ref="A33:A34"/>
    <mergeCell ref="A13:A14"/>
    <mergeCell ref="A15:A16"/>
    <mergeCell ref="A56:A57"/>
    <mergeCell ref="F24:F25"/>
    <mergeCell ref="A9:A10"/>
    <mergeCell ref="E1:F1"/>
    <mergeCell ref="A51:B51"/>
    <mergeCell ref="A54:B54"/>
    <mergeCell ref="A5:E5"/>
    <mergeCell ref="A20:B20"/>
    <mergeCell ref="A21:B21"/>
    <mergeCell ref="A22:B22"/>
    <mergeCell ref="A50:B50"/>
    <mergeCell ref="A8:F8"/>
    <mergeCell ref="A23:F23"/>
    <mergeCell ref="A53:B53"/>
    <mergeCell ref="A43:A44"/>
    <mergeCell ref="A45:A47"/>
    <mergeCell ref="A26:A27"/>
  </mergeCells>
  <pageMargins left="0.70866141732283472" right="0.70866141732283472" top="0.74803149606299213" bottom="0.74803149606299213" header="0.31496062992125984" footer="0.31496062992125984"/>
  <pageSetup paperSize="9" scale="50" fitToHeight="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22"/>
  <sheetViews>
    <sheetView tabSelected="1" topLeftCell="A7" workbookViewId="0">
      <selection activeCell="D7" sqref="D7"/>
    </sheetView>
  </sheetViews>
  <sheetFormatPr defaultRowHeight="15" x14ac:dyDescent="0.25"/>
  <cols>
    <col min="1" max="1" width="53.28515625" customWidth="1"/>
    <col min="2" max="2" width="19.140625" customWidth="1"/>
    <col min="3" max="3" width="24.5703125" customWidth="1"/>
    <col min="4" max="4" width="25.28515625" customWidth="1"/>
    <col min="5" max="5" width="11.5703125" customWidth="1"/>
    <col min="6" max="6" width="27.5703125" customWidth="1"/>
  </cols>
  <sheetData>
    <row r="1" spans="1:18" ht="13.5" customHeight="1" x14ac:dyDescent="0.25">
      <c r="A1" s="58"/>
      <c r="B1" s="58"/>
      <c r="C1" s="58"/>
      <c r="D1" s="58"/>
      <c r="E1" s="173"/>
      <c r="F1" s="173"/>
    </row>
    <row r="2" spans="1:18" x14ac:dyDescent="0.25">
      <c r="A2" s="58"/>
      <c r="B2" s="58"/>
      <c r="C2" s="58"/>
      <c r="D2" s="58"/>
      <c r="E2" s="58"/>
      <c r="F2" s="58"/>
    </row>
    <row r="3" spans="1:18" ht="15.75" x14ac:dyDescent="0.25">
      <c r="A3" s="187" t="s">
        <v>42</v>
      </c>
      <c r="B3" s="187"/>
      <c r="C3" s="187"/>
      <c r="D3" s="187"/>
      <c r="E3" s="187"/>
      <c r="F3" s="47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ht="15.75" x14ac:dyDescent="0.25">
      <c r="A4" s="49"/>
      <c r="B4" s="49"/>
      <c r="C4" s="49"/>
      <c r="D4" s="49"/>
      <c r="E4" s="49"/>
      <c r="F4" s="47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ht="15.75" x14ac:dyDescent="0.25">
      <c r="A5" s="177" t="s">
        <v>43</v>
      </c>
      <c r="B5" s="177"/>
      <c r="C5" s="177"/>
      <c r="D5" s="177"/>
      <c r="E5" s="177"/>
      <c r="F5" s="47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</row>
    <row r="6" spans="1:18" ht="15.75" x14ac:dyDescent="0.25">
      <c r="A6" s="50"/>
      <c r="B6" s="50"/>
      <c r="C6" s="50"/>
      <c r="D6" s="50"/>
      <c r="E6" s="50"/>
      <c r="F6" s="47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75" x14ac:dyDescent="0.25">
      <c r="A7" s="53" t="s">
        <v>18</v>
      </c>
      <c r="B7" s="54" t="s">
        <v>27</v>
      </c>
      <c r="C7" s="54" t="s">
        <v>1</v>
      </c>
      <c r="D7" s="54" t="s">
        <v>2</v>
      </c>
      <c r="E7" s="54" t="s">
        <v>3</v>
      </c>
      <c r="F7" s="54" t="s">
        <v>44</v>
      </c>
      <c r="G7" s="3"/>
      <c r="H7" s="3"/>
      <c r="I7" s="3"/>
      <c r="J7" s="3"/>
      <c r="K7" s="3"/>
      <c r="L7" s="2"/>
      <c r="M7" s="2"/>
      <c r="N7" s="2"/>
      <c r="O7" s="2"/>
      <c r="P7" s="2"/>
      <c r="Q7" s="2"/>
      <c r="R7" s="2"/>
    </row>
    <row r="8" spans="1:18" x14ac:dyDescent="0.25">
      <c r="A8" s="179" t="s">
        <v>4</v>
      </c>
      <c r="B8" s="179"/>
      <c r="C8" s="179"/>
      <c r="D8" s="179"/>
      <c r="E8" s="179"/>
      <c r="F8" s="179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</row>
    <row r="9" spans="1:18" ht="15.75" customHeight="1" x14ac:dyDescent="0.25">
      <c r="A9" s="180" t="s">
        <v>139</v>
      </c>
      <c r="B9" s="59" t="s">
        <v>28</v>
      </c>
      <c r="C9" s="70">
        <v>100</v>
      </c>
      <c r="D9" s="70">
        <f>К2!E11</f>
        <v>100</v>
      </c>
      <c r="E9" s="71">
        <f t="shared" ref="E9:E19" si="0">D9/C9*100</f>
        <v>100</v>
      </c>
      <c r="F9" s="5"/>
      <c r="G9" s="33"/>
      <c r="H9" s="33"/>
      <c r="I9" s="33"/>
      <c r="J9" s="33"/>
      <c r="K9" s="33"/>
      <c r="L9" s="33"/>
      <c r="M9" s="33"/>
      <c r="N9" s="33"/>
      <c r="O9" s="33"/>
      <c r="P9" s="33"/>
      <c r="Q9" s="33"/>
      <c r="R9" s="33"/>
    </row>
    <row r="10" spans="1:18" s="37" customFormat="1" ht="27.75" customHeight="1" x14ac:dyDescent="0.25">
      <c r="A10" s="181"/>
      <c r="B10" s="27" t="s">
        <v>29</v>
      </c>
      <c r="C10" s="70">
        <v>100</v>
      </c>
      <c r="D10" s="70">
        <f>К2!E12</f>
        <v>100</v>
      </c>
      <c r="E10" s="71">
        <f>D10/C10*100</f>
        <v>100</v>
      </c>
      <c r="F10" s="5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</row>
    <row r="11" spans="1:18" s="37" customFormat="1" ht="27.75" customHeight="1" x14ac:dyDescent="0.25">
      <c r="A11" s="180" t="s">
        <v>115</v>
      </c>
      <c r="B11" s="59" t="s">
        <v>28</v>
      </c>
      <c r="C11" s="70">
        <v>100</v>
      </c>
      <c r="D11" s="70">
        <f>К2!E13</f>
        <v>100</v>
      </c>
      <c r="E11" s="71">
        <f t="shared" ref="E11:E14" si="1">D11/C11*100</f>
        <v>100</v>
      </c>
      <c r="F11" s="5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</row>
    <row r="12" spans="1:18" s="37" customFormat="1" ht="35.25" customHeight="1" x14ac:dyDescent="0.25">
      <c r="A12" s="181"/>
      <c r="B12" s="27" t="s">
        <v>29</v>
      </c>
      <c r="C12" s="70">
        <v>100</v>
      </c>
      <c r="D12" s="70">
        <f>К2!E14</f>
        <v>100</v>
      </c>
      <c r="E12" s="71">
        <f t="shared" si="1"/>
        <v>100</v>
      </c>
      <c r="F12" s="5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</row>
    <row r="13" spans="1:18" s="37" customFormat="1" ht="41.25" customHeight="1" x14ac:dyDescent="0.25">
      <c r="A13" s="180" t="s">
        <v>137</v>
      </c>
      <c r="B13" s="59" t="s">
        <v>28</v>
      </c>
      <c r="C13" s="70">
        <v>100</v>
      </c>
      <c r="D13" s="70">
        <f>К2!E15</f>
        <v>100</v>
      </c>
      <c r="E13" s="71">
        <f t="shared" si="1"/>
        <v>100</v>
      </c>
      <c r="F13" s="5"/>
      <c r="G13" s="52"/>
      <c r="H13" s="52"/>
      <c r="I13" s="224"/>
      <c r="J13" s="52"/>
      <c r="K13" s="52"/>
      <c r="L13" s="52"/>
      <c r="M13" s="52"/>
      <c r="N13" s="52"/>
      <c r="O13" s="52"/>
      <c r="P13" s="52"/>
      <c r="Q13" s="52"/>
      <c r="R13" s="52"/>
    </row>
    <row r="14" spans="1:18" s="37" customFormat="1" ht="93" customHeight="1" x14ac:dyDescent="0.25">
      <c r="A14" s="181"/>
      <c r="B14" s="60" t="s">
        <v>29</v>
      </c>
      <c r="C14" s="70">
        <v>100</v>
      </c>
      <c r="D14" s="70">
        <f>К2!E16</f>
        <v>100</v>
      </c>
      <c r="E14" s="71">
        <f t="shared" si="1"/>
        <v>100</v>
      </c>
      <c r="F14" s="5"/>
      <c r="G14" s="52"/>
      <c r="H14" s="52"/>
      <c r="I14" s="224"/>
      <c r="J14" s="52"/>
      <c r="K14" s="52"/>
      <c r="L14" s="52"/>
      <c r="M14" s="52"/>
      <c r="N14" s="52"/>
      <c r="O14" s="52"/>
      <c r="P14" s="52"/>
      <c r="Q14" s="52"/>
      <c r="R14" s="52"/>
    </row>
    <row r="15" spans="1:18" s="37" customFormat="1" ht="43.5" customHeight="1" x14ac:dyDescent="0.25">
      <c r="A15" s="180" t="s">
        <v>138</v>
      </c>
      <c r="B15" s="59" t="s">
        <v>28</v>
      </c>
      <c r="C15" s="70">
        <v>100</v>
      </c>
      <c r="D15" s="70">
        <v>100</v>
      </c>
      <c r="E15" s="71">
        <v>100</v>
      </c>
      <c r="F15" s="5"/>
      <c r="G15" s="129"/>
      <c r="H15" s="129"/>
      <c r="I15" s="136"/>
      <c r="J15" s="129"/>
      <c r="K15" s="129"/>
      <c r="L15" s="129"/>
      <c r="M15" s="129"/>
      <c r="N15" s="129"/>
      <c r="O15" s="129"/>
      <c r="P15" s="129"/>
      <c r="Q15" s="129"/>
      <c r="R15" s="129"/>
    </row>
    <row r="16" spans="1:18" s="37" customFormat="1" ht="80.25" customHeight="1" x14ac:dyDescent="0.25">
      <c r="A16" s="181"/>
      <c r="B16" s="60" t="s">
        <v>29</v>
      </c>
      <c r="C16" s="70">
        <v>100</v>
      </c>
      <c r="D16" s="70">
        <v>100</v>
      </c>
      <c r="E16" s="71">
        <v>100</v>
      </c>
      <c r="F16" s="5"/>
      <c r="G16" s="129"/>
      <c r="H16" s="129"/>
      <c r="I16" s="136"/>
      <c r="J16" s="129"/>
      <c r="K16" s="129"/>
      <c r="L16" s="129"/>
      <c r="M16" s="129"/>
      <c r="N16" s="129"/>
      <c r="O16" s="129"/>
      <c r="P16" s="129"/>
      <c r="Q16" s="129"/>
      <c r="R16" s="129"/>
    </row>
    <row r="17" spans="1:18" ht="31.5" x14ac:dyDescent="0.25">
      <c r="A17" s="68" t="s">
        <v>19</v>
      </c>
      <c r="B17" s="69" t="s">
        <v>28</v>
      </c>
      <c r="C17" s="70">
        <v>100</v>
      </c>
      <c r="D17" s="70">
        <f>К2!E17</f>
        <v>100</v>
      </c>
      <c r="E17" s="71">
        <f>D17/C17*100</f>
        <v>100</v>
      </c>
      <c r="F17" s="25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47.25" x14ac:dyDescent="0.25">
      <c r="A18" s="68" t="s">
        <v>20</v>
      </c>
      <c r="B18" s="90" t="s">
        <v>29</v>
      </c>
      <c r="C18" s="70">
        <v>100</v>
      </c>
      <c r="D18" s="70">
        <f>К2!E18</f>
        <v>100</v>
      </c>
      <c r="E18" s="71">
        <f t="shared" si="0"/>
        <v>100</v>
      </c>
      <c r="F18" s="25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94.5" x14ac:dyDescent="0.25">
      <c r="A19" s="73" t="s">
        <v>21</v>
      </c>
      <c r="B19" s="90" t="s">
        <v>29</v>
      </c>
      <c r="C19" s="70">
        <v>100</v>
      </c>
      <c r="D19" s="70">
        <f>К2!E19</f>
        <v>100</v>
      </c>
      <c r="E19" s="71">
        <f t="shared" si="0"/>
        <v>100</v>
      </c>
      <c r="F19" s="101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32.25" customHeight="1" x14ac:dyDescent="0.25">
      <c r="A20" s="207" t="s">
        <v>22</v>
      </c>
      <c r="B20" s="208"/>
      <c r="C20" s="208"/>
      <c r="D20" s="209"/>
      <c r="E20" s="87">
        <f>SUM(E9:E19)/11</f>
        <v>100</v>
      </c>
      <c r="F20" s="84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32.25" customHeight="1" x14ac:dyDescent="0.25">
      <c r="A21" s="210" t="s">
        <v>30</v>
      </c>
      <c r="B21" s="211"/>
      <c r="C21" s="211"/>
      <c r="D21" s="212"/>
      <c r="E21" s="88">
        <f>(E9+E11+E13+E15+E17)/5</f>
        <v>100</v>
      </c>
      <c r="F21" s="67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32.25" customHeight="1" x14ac:dyDescent="0.25">
      <c r="A22" s="210" t="s">
        <v>31</v>
      </c>
      <c r="B22" s="211"/>
      <c r="C22" s="211"/>
      <c r="D22" s="212"/>
      <c r="E22" s="88">
        <f>(E10+E12+E14+E16+E18+E19)/6</f>
        <v>100</v>
      </c>
      <c r="F22" s="67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x14ac:dyDescent="0.25">
      <c r="A23" s="204" t="s">
        <v>10</v>
      </c>
      <c r="B23" s="204"/>
      <c r="C23" s="204"/>
      <c r="D23" s="204"/>
      <c r="E23" s="204"/>
      <c r="F23" s="204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</row>
    <row r="24" spans="1:18" ht="31.5" customHeight="1" x14ac:dyDescent="0.25">
      <c r="A24" s="205" t="s">
        <v>116</v>
      </c>
      <c r="B24" s="72" t="s">
        <v>28</v>
      </c>
      <c r="C24" s="137">
        <v>100</v>
      </c>
      <c r="D24" s="137">
        <v>100</v>
      </c>
      <c r="E24" s="71">
        <v>100</v>
      </c>
      <c r="F24" s="119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</row>
    <row r="25" spans="1:18" ht="32.25" customHeight="1" x14ac:dyDescent="0.25">
      <c r="A25" s="205"/>
      <c r="B25" s="72" t="s">
        <v>29</v>
      </c>
      <c r="C25" s="137">
        <v>100</v>
      </c>
      <c r="D25" s="137">
        <v>100</v>
      </c>
      <c r="E25" s="71">
        <f t="shared" ref="E25:E36" si="2">D25/C25*100</f>
        <v>100</v>
      </c>
      <c r="F25" s="119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</row>
    <row r="26" spans="1:18" ht="36" customHeight="1" x14ac:dyDescent="0.25">
      <c r="A26" s="202" t="s">
        <v>117</v>
      </c>
      <c r="B26" s="72" t="s">
        <v>28</v>
      </c>
      <c r="C26" s="137">
        <v>100</v>
      </c>
      <c r="D26" s="137">
        <v>100</v>
      </c>
      <c r="E26" s="71">
        <f t="shared" si="2"/>
        <v>100</v>
      </c>
      <c r="F26" s="102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</row>
    <row r="27" spans="1:18" ht="33.75" customHeight="1" x14ac:dyDescent="0.25">
      <c r="A27" s="206"/>
      <c r="B27" s="72" t="s">
        <v>29</v>
      </c>
      <c r="C27" s="137">
        <v>100</v>
      </c>
      <c r="D27" s="137">
        <v>100</v>
      </c>
      <c r="E27" s="71">
        <f t="shared" si="2"/>
        <v>100</v>
      </c>
      <c r="F27" s="102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</row>
    <row r="28" spans="1:18" ht="46.5" customHeight="1" x14ac:dyDescent="0.25">
      <c r="A28" s="203"/>
      <c r="B28" s="89" t="s">
        <v>84</v>
      </c>
      <c r="C28" s="137">
        <v>100</v>
      </c>
      <c r="D28" s="137">
        <v>100</v>
      </c>
      <c r="E28" s="71">
        <f t="shared" si="2"/>
        <v>100</v>
      </c>
      <c r="F28" s="102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</row>
    <row r="29" spans="1:18" ht="46.5" customHeight="1" x14ac:dyDescent="0.25">
      <c r="A29" s="202" t="s">
        <v>115</v>
      </c>
      <c r="B29" s="72" t="s">
        <v>28</v>
      </c>
      <c r="C29" s="137">
        <v>100</v>
      </c>
      <c r="D29" s="137">
        <v>100</v>
      </c>
      <c r="E29" s="71">
        <f>D29/C29*100</f>
        <v>100</v>
      </c>
      <c r="F29" s="102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</row>
    <row r="30" spans="1:18" ht="38.25" customHeight="1" x14ac:dyDescent="0.25">
      <c r="A30" s="203"/>
      <c r="B30" s="72" t="s">
        <v>29</v>
      </c>
      <c r="C30" s="137">
        <v>100</v>
      </c>
      <c r="D30" s="137">
        <f>К2!E27</f>
        <v>93.444134436533915</v>
      </c>
      <c r="E30" s="71">
        <f t="shared" si="2"/>
        <v>93.444134436533915</v>
      </c>
      <c r="F30" s="102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</row>
    <row r="31" spans="1:18" ht="30" customHeight="1" x14ac:dyDescent="0.25">
      <c r="A31" s="183" t="s">
        <v>140</v>
      </c>
      <c r="B31" s="72" t="s">
        <v>28</v>
      </c>
      <c r="C31" s="137">
        <v>100</v>
      </c>
      <c r="D31" s="137">
        <v>100</v>
      </c>
      <c r="E31" s="71">
        <f t="shared" si="2"/>
        <v>100</v>
      </c>
      <c r="F31" s="102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</row>
    <row r="32" spans="1:18" ht="30" customHeight="1" x14ac:dyDescent="0.25">
      <c r="A32" s="184"/>
      <c r="B32" s="72" t="s">
        <v>29</v>
      </c>
      <c r="C32" s="137">
        <v>100</v>
      </c>
      <c r="D32" s="137">
        <v>100</v>
      </c>
      <c r="E32" s="71">
        <f t="shared" si="2"/>
        <v>100</v>
      </c>
      <c r="F32" s="102"/>
      <c r="G32" s="129"/>
      <c r="H32" s="129"/>
      <c r="I32" s="129"/>
      <c r="J32" s="129"/>
      <c r="K32" s="129"/>
      <c r="L32" s="129"/>
      <c r="M32" s="129"/>
      <c r="N32" s="129"/>
      <c r="O32" s="129"/>
      <c r="P32" s="129"/>
      <c r="Q32" s="129"/>
      <c r="R32" s="129"/>
    </row>
    <row r="33" spans="1:18" ht="54.75" customHeight="1" x14ac:dyDescent="0.25">
      <c r="A33" s="202" t="s">
        <v>85</v>
      </c>
      <c r="B33" s="72" t="s">
        <v>28</v>
      </c>
      <c r="C33" s="137">
        <v>100</v>
      </c>
      <c r="D33" s="137">
        <v>100</v>
      </c>
      <c r="E33" s="82">
        <f t="shared" si="2"/>
        <v>100</v>
      </c>
      <c r="F33" s="102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  <c r="R33" s="36"/>
    </row>
    <row r="34" spans="1:18" ht="66" customHeight="1" x14ac:dyDescent="0.25">
      <c r="A34" s="203"/>
      <c r="B34" s="72" t="s">
        <v>29</v>
      </c>
      <c r="C34" s="137">
        <v>100</v>
      </c>
      <c r="D34" s="137">
        <v>100</v>
      </c>
      <c r="E34" s="82">
        <f t="shared" si="2"/>
        <v>100</v>
      </c>
      <c r="F34" s="102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</row>
    <row r="35" spans="1:18" ht="45" x14ac:dyDescent="0.25">
      <c r="A35" s="63" t="s">
        <v>148</v>
      </c>
      <c r="B35" s="72" t="s">
        <v>28</v>
      </c>
      <c r="C35" s="137">
        <v>100</v>
      </c>
      <c r="D35" s="137">
        <v>100</v>
      </c>
      <c r="E35" s="82">
        <f t="shared" si="2"/>
        <v>100</v>
      </c>
      <c r="F35" s="102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</row>
    <row r="36" spans="1:18" ht="47.25" x14ac:dyDescent="0.25">
      <c r="A36" s="130" t="s">
        <v>141</v>
      </c>
      <c r="B36" s="72" t="s">
        <v>28</v>
      </c>
      <c r="C36" s="137">
        <v>100</v>
      </c>
      <c r="D36" s="138">
        <v>100</v>
      </c>
      <c r="E36" s="82">
        <f t="shared" si="2"/>
        <v>100</v>
      </c>
      <c r="F36" s="102"/>
      <c r="G36" s="129"/>
      <c r="H36" s="129"/>
      <c r="I36" s="129"/>
      <c r="J36" s="129"/>
      <c r="K36" s="129"/>
      <c r="L36" s="129"/>
      <c r="M36" s="129"/>
      <c r="N36" s="129"/>
      <c r="O36" s="129"/>
      <c r="P36" s="129"/>
      <c r="Q36" s="129"/>
      <c r="R36" s="129"/>
    </row>
    <row r="37" spans="1:18" ht="33" customHeight="1" x14ac:dyDescent="0.25">
      <c r="A37" s="200" t="s">
        <v>118</v>
      </c>
      <c r="B37" s="72" t="s">
        <v>28</v>
      </c>
      <c r="C37" s="70">
        <v>100</v>
      </c>
      <c r="D37" s="82">
        <v>100</v>
      </c>
      <c r="E37" s="82">
        <f t="shared" ref="E37:E40" si="3">D37/C37*100</f>
        <v>100</v>
      </c>
      <c r="F37" s="83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</row>
    <row r="38" spans="1:18" ht="66" customHeight="1" x14ac:dyDescent="0.25">
      <c r="A38" s="201"/>
      <c r="B38" s="90" t="s">
        <v>29</v>
      </c>
      <c r="C38" s="70">
        <v>100</v>
      </c>
      <c r="D38" s="82">
        <f>К2!E38</f>
        <v>100</v>
      </c>
      <c r="E38" s="71">
        <f t="shared" si="3"/>
        <v>100</v>
      </c>
      <c r="F38" s="25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</row>
    <row r="39" spans="1:18" ht="63" x14ac:dyDescent="0.25">
      <c r="A39" s="74" t="s">
        <v>23</v>
      </c>
      <c r="B39" s="90" t="s">
        <v>29</v>
      </c>
      <c r="C39" s="70">
        <v>100</v>
      </c>
      <c r="D39" s="82">
        <f>К2!E39</f>
        <v>100</v>
      </c>
      <c r="E39" s="71">
        <f t="shared" si="3"/>
        <v>100</v>
      </c>
      <c r="F39" s="25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</row>
    <row r="40" spans="1:18" ht="94.5" x14ac:dyDescent="0.25">
      <c r="A40" s="74" t="s">
        <v>24</v>
      </c>
      <c r="B40" s="90" t="s">
        <v>29</v>
      </c>
      <c r="C40" s="70">
        <v>100</v>
      </c>
      <c r="D40" s="82">
        <f>К2!E40</f>
        <v>100</v>
      </c>
      <c r="E40" s="71">
        <f t="shared" si="3"/>
        <v>100</v>
      </c>
      <c r="F40" s="101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</row>
    <row r="41" spans="1:18" ht="47.25" x14ac:dyDescent="0.25">
      <c r="A41" s="92" t="s">
        <v>25</v>
      </c>
      <c r="B41" s="72" t="s">
        <v>29</v>
      </c>
      <c r="C41" s="70">
        <v>100</v>
      </c>
      <c r="D41" s="82">
        <f>К2!E41</f>
        <v>73.909242833269047</v>
      </c>
      <c r="E41" s="71">
        <f>D41/C41*100</f>
        <v>73.909242833269047</v>
      </c>
      <c r="F41" s="101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</row>
    <row r="42" spans="1:18" ht="45" x14ac:dyDescent="0.25">
      <c r="A42" s="93" t="str">
        <f>К2!A42</f>
        <v>Предоставление субсидий муниципальным общеобразовательным организациям на выполнение муниципального задания</v>
      </c>
      <c r="B42" s="94" t="s">
        <v>28</v>
      </c>
      <c r="C42" s="103">
        <v>100</v>
      </c>
      <c r="D42" s="103">
        <f>К2!E42</f>
        <v>100</v>
      </c>
      <c r="E42" s="103">
        <f>D42/C42*100</f>
        <v>100</v>
      </c>
      <c r="F42" s="101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</row>
    <row r="43" spans="1:18" ht="31.5" x14ac:dyDescent="0.25">
      <c r="A43" s="180" t="s">
        <v>139</v>
      </c>
      <c r="B43" s="72" t="s">
        <v>29</v>
      </c>
      <c r="C43" s="103">
        <v>100</v>
      </c>
      <c r="D43" s="103">
        <v>100</v>
      </c>
      <c r="E43" s="103">
        <f t="shared" ref="E43:E48" si="4">D43/C43*100</f>
        <v>100</v>
      </c>
      <c r="F43" s="101"/>
      <c r="G43" s="129"/>
      <c r="H43" s="129"/>
      <c r="I43" s="129"/>
      <c r="J43" s="129"/>
      <c r="K43" s="129"/>
      <c r="L43" s="129"/>
      <c r="M43" s="129"/>
      <c r="N43" s="129"/>
      <c r="O43" s="129"/>
      <c r="P43" s="129"/>
      <c r="Q43" s="129"/>
      <c r="R43" s="129"/>
    </row>
    <row r="44" spans="1:18" ht="30" x14ac:dyDescent="0.25">
      <c r="A44" s="181"/>
      <c r="B44" s="94" t="s">
        <v>28</v>
      </c>
      <c r="C44" s="103">
        <v>100</v>
      </c>
      <c r="D44" s="103">
        <v>100</v>
      </c>
      <c r="E44" s="103">
        <f t="shared" si="4"/>
        <v>100</v>
      </c>
      <c r="F44" s="101"/>
      <c r="G44" s="129"/>
      <c r="H44" s="129"/>
      <c r="I44" s="129"/>
      <c r="J44" s="129"/>
      <c r="K44" s="129"/>
      <c r="L44" s="129"/>
      <c r="M44" s="129"/>
      <c r="N44" s="129"/>
      <c r="O44" s="129"/>
      <c r="P44" s="129"/>
      <c r="Q44" s="129"/>
      <c r="R44" s="129"/>
    </row>
    <row r="45" spans="1:18" ht="15.75" customHeight="1" x14ac:dyDescent="0.25">
      <c r="A45" s="180" t="s">
        <v>142</v>
      </c>
      <c r="B45" s="27" t="s">
        <v>28</v>
      </c>
      <c r="C45" s="103">
        <v>100</v>
      </c>
      <c r="D45" s="103">
        <f>К2!E45</f>
        <v>100</v>
      </c>
      <c r="E45" s="103">
        <f t="shared" si="4"/>
        <v>100</v>
      </c>
      <c r="F45" s="101"/>
      <c r="G45" s="129"/>
      <c r="H45" s="129"/>
      <c r="I45" s="129"/>
      <c r="J45" s="129"/>
      <c r="K45" s="129"/>
      <c r="L45" s="129"/>
      <c r="M45" s="129"/>
      <c r="N45" s="129"/>
      <c r="O45" s="129"/>
      <c r="P45" s="129"/>
      <c r="Q45" s="129"/>
      <c r="R45" s="129"/>
    </row>
    <row r="46" spans="1:18" ht="15.75" customHeight="1" x14ac:dyDescent="0.25">
      <c r="A46" s="182"/>
      <c r="B46" s="60" t="s">
        <v>84</v>
      </c>
      <c r="C46" s="103">
        <v>100</v>
      </c>
      <c r="D46" s="103">
        <f>К2!E46</f>
        <v>89.961183061044366</v>
      </c>
      <c r="E46" s="103">
        <f t="shared" si="4"/>
        <v>89.961183061044366</v>
      </c>
      <c r="F46" s="101"/>
      <c r="G46" s="129"/>
      <c r="H46" s="129"/>
      <c r="I46" s="129"/>
      <c r="J46" s="129"/>
      <c r="K46" s="129"/>
      <c r="L46" s="129"/>
      <c r="M46" s="129"/>
      <c r="N46" s="129"/>
      <c r="O46" s="129"/>
      <c r="P46" s="129"/>
      <c r="Q46" s="129"/>
      <c r="R46" s="129"/>
    </row>
    <row r="47" spans="1:18" ht="15.75" customHeight="1" x14ac:dyDescent="0.25">
      <c r="A47" s="181"/>
      <c r="B47" s="60" t="s">
        <v>29</v>
      </c>
      <c r="C47" s="103">
        <v>100</v>
      </c>
      <c r="D47" s="103">
        <f>К2!E47</f>
        <v>89.961070629001668</v>
      </c>
      <c r="E47" s="103">
        <f t="shared" si="4"/>
        <v>89.961070629001668</v>
      </c>
      <c r="F47" s="101"/>
      <c r="G47" s="129"/>
      <c r="H47" s="129"/>
      <c r="I47" s="129"/>
      <c r="J47" s="129"/>
      <c r="K47" s="129"/>
      <c r="L47" s="129"/>
      <c r="M47" s="129"/>
      <c r="N47" s="129"/>
      <c r="O47" s="129"/>
      <c r="P47" s="129"/>
      <c r="Q47" s="129"/>
      <c r="R47" s="129"/>
    </row>
    <row r="48" spans="1:18" ht="120.75" customHeight="1" x14ac:dyDescent="0.25">
      <c r="A48" s="131" t="s">
        <v>143</v>
      </c>
      <c r="B48" s="60" t="s">
        <v>84</v>
      </c>
      <c r="C48" s="103">
        <v>100</v>
      </c>
      <c r="D48" s="103">
        <f>К2!E48</f>
        <v>95.891484551620195</v>
      </c>
      <c r="E48" s="103">
        <f t="shared" si="4"/>
        <v>95.891484551620195</v>
      </c>
      <c r="F48" s="101"/>
      <c r="G48" s="129"/>
      <c r="H48" s="129"/>
      <c r="I48" s="129"/>
      <c r="J48" s="129"/>
      <c r="K48" s="129"/>
      <c r="L48" s="129"/>
      <c r="M48" s="129"/>
      <c r="N48" s="129"/>
      <c r="O48" s="129"/>
      <c r="P48" s="129"/>
      <c r="Q48" s="129"/>
      <c r="R48" s="129"/>
    </row>
    <row r="49" spans="1:18" ht="75" x14ac:dyDescent="0.25">
      <c r="A49" s="93" t="str">
        <f>К2!A49</f>
        <v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</v>
      </c>
      <c r="B49" s="72" t="s">
        <v>29</v>
      </c>
      <c r="C49" s="103">
        <v>100</v>
      </c>
      <c r="D49" s="103">
        <f>К2!E49</f>
        <v>100</v>
      </c>
      <c r="E49" s="103">
        <f>D49/C49*100</f>
        <v>100</v>
      </c>
      <c r="F49" s="101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</row>
    <row r="50" spans="1:18" ht="51" customHeight="1" x14ac:dyDescent="0.25">
      <c r="A50" s="207" t="s">
        <v>22</v>
      </c>
      <c r="B50" s="208"/>
      <c r="C50" s="208"/>
      <c r="D50" s="209"/>
      <c r="E50" s="87">
        <f>(E24+E25+E26+E27+E28+E29+E30+E31+E32+E33+E34+E35+E36+E37+E38+E39+E40+E41+E42+E43+E44+E45+E46+E47+E48+E49)/26</f>
        <v>97.814119827364195</v>
      </c>
      <c r="F50" s="84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</row>
    <row r="51" spans="1:18" ht="15.75" x14ac:dyDescent="0.25">
      <c r="A51" s="210" t="s">
        <v>30</v>
      </c>
      <c r="B51" s="211"/>
      <c r="C51" s="211"/>
      <c r="D51" s="212"/>
      <c r="E51" s="88">
        <f>(E24+E26+E29+E31+E33+E35+E36+E37+E42+E44+E45)/11</f>
        <v>100</v>
      </c>
      <c r="F51" s="67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</row>
    <row r="52" spans="1:18" ht="15.75" x14ac:dyDescent="0.25">
      <c r="A52" s="95"/>
      <c r="B52" s="96"/>
      <c r="C52" s="96"/>
      <c r="D52" s="97" t="s">
        <v>87</v>
      </c>
      <c r="E52" s="88">
        <f>(E28+E46+E48)/3</f>
        <v>95.284222537554854</v>
      </c>
      <c r="F52" s="67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</row>
    <row r="53" spans="1:18" ht="15.75" x14ac:dyDescent="0.25">
      <c r="A53" s="210" t="s">
        <v>31</v>
      </c>
      <c r="B53" s="211"/>
      <c r="C53" s="211"/>
      <c r="D53" s="212"/>
      <c r="E53" s="88">
        <f>(E25+E27+E30+E32+E34+E38+E39+E40+E41+E43+E47+E49)/12</f>
        <v>96.442870658233701</v>
      </c>
      <c r="F53" s="67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</row>
    <row r="54" spans="1:18" ht="15.75" hidden="1" x14ac:dyDescent="0.25">
      <c r="A54" s="214" t="s">
        <v>68</v>
      </c>
      <c r="B54" s="215"/>
      <c r="C54" s="215"/>
      <c r="D54" s="216"/>
      <c r="E54" s="67">
        <f>E38</f>
        <v>100</v>
      </c>
      <c r="F54" s="67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</row>
    <row r="55" spans="1:18" ht="15.75" x14ac:dyDescent="0.25">
      <c r="A55" s="213" t="s">
        <v>79</v>
      </c>
      <c r="B55" s="213"/>
      <c r="C55" s="213"/>
      <c r="D55" s="213"/>
      <c r="E55" s="213"/>
      <c r="F55" s="21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</row>
    <row r="56" spans="1:18" ht="47.25" customHeight="1" x14ac:dyDescent="0.25">
      <c r="A56" s="180" t="s">
        <v>139</v>
      </c>
      <c r="B56" s="91" t="s">
        <v>28</v>
      </c>
      <c r="C56" s="72">
        <v>100</v>
      </c>
      <c r="D56" s="72">
        <f>К2!E56</f>
        <v>100</v>
      </c>
      <c r="E56" s="98">
        <f>D56/C56*100</f>
        <v>100</v>
      </c>
      <c r="F56" s="88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</row>
    <row r="57" spans="1:18" ht="31.5" x14ac:dyDescent="0.25">
      <c r="A57" s="181"/>
      <c r="B57" s="72" t="s">
        <v>29</v>
      </c>
      <c r="C57" s="72">
        <v>100</v>
      </c>
      <c r="D57" s="72">
        <f>К2!E57</f>
        <v>100</v>
      </c>
      <c r="E57" s="98">
        <f t="shared" ref="E57:E58" si="5">D57/C57*100</f>
        <v>100</v>
      </c>
      <c r="F57" s="88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</row>
    <row r="58" spans="1:18" ht="61.5" customHeight="1" x14ac:dyDescent="0.25">
      <c r="A58" s="74" t="s">
        <v>81</v>
      </c>
      <c r="B58" s="91" t="s">
        <v>28</v>
      </c>
      <c r="C58" s="72">
        <v>100</v>
      </c>
      <c r="D58" s="72">
        <f>К2!E58</f>
        <v>100</v>
      </c>
      <c r="E58" s="98">
        <f t="shared" si="5"/>
        <v>100</v>
      </c>
      <c r="F58" s="88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</row>
    <row r="59" spans="1:18" ht="15.75" x14ac:dyDescent="0.25">
      <c r="A59" s="207" t="s">
        <v>22</v>
      </c>
      <c r="B59" s="208"/>
      <c r="C59" s="208"/>
      <c r="D59" s="209"/>
      <c r="E59" s="88">
        <f>(E56+E58+E57)/3</f>
        <v>100</v>
      </c>
      <c r="F59" s="88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</row>
    <row r="60" spans="1:18" ht="15.75" x14ac:dyDescent="0.25">
      <c r="A60" s="210" t="s">
        <v>30</v>
      </c>
      <c r="B60" s="211"/>
      <c r="C60" s="211"/>
      <c r="D60" s="212"/>
      <c r="E60" s="88">
        <f>(E56+E58)/2</f>
        <v>100</v>
      </c>
      <c r="F60" s="88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</row>
    <row r="61" spans="1:18" ht="15.75" x14ac:dyDescent="0.25">
      <c r="A61" s="210" t="s">
        <v>31</v>
      </c>
      <c r="B61" s="211"/>
      <c r="C61" s="211"/>
      <c r="D61" s="212"/>
      <c r="E61" s="88">
        <f>E57</f>
        <v>100</v>
      </c>
      <c r="F61" s="88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</row>
    <row r="62" spans="1:18" x14ac:dyDescent="0.25">
      <c r="A62" s="218" t="s">
        <v>12</v>
      </c>
      <c r="B62" s="219"/>
      <c r="C62" s="219"/>
      <c r="D62" s="219"/>
      <c r="E62" s="219"/>
      <c r="F62" s="220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</row>
    <row r="63" spans="1:18" ht="59.25" customHeight="1" x14ac:dyDescent="0.25">
      <c r="A63" s="99" t="s">
        <v>88</v>
      </c>
      <c r="B63" s="72" t="s">
        <v>28</v>
      </c>
      <c r="C63" s="70">
        <v>100</v>
      </c>
      <c r="D63" s="71">
        <f>К2!E63</f>
        <v>100</v>
      </c>
      <c r="E63" s="71">
        <f t="shared" ref="E63:E79" si="6">D63/C63*100</f>
        <v>100</v>
      </c>
      <c r="F63" s="25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</row>
    <row r="64" spans="1:18" ht="50.25" customHeight="1" thickBot="1" x14ac:dyDescent="0.3">
      <c r="A64" s="99" t="s">
        <v>82</v>
      </c>
      <c r="B64" s="72" t="s">
        <v>28</v>
      </c>
      <c r="C64" s="70">
        <v>100</v>
      </c>
      <c r="D64" s="71">
        <f>К2!E64</f>
        <v>100</v>
      </c>
      <c r="E64" s="71">
        <f>D64/C64*100</f>
        <v>100</v>
      </c>
      <c r="F64" s="25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</row>
    <row r="65" spans="1:18" ht="108" customHeight="1" x14ac:dyDescent="0.25">
      <c r="A65" s="64" t="s">
        <v>145</v>
      </c>
      <c r="B65" s="72" t="s">
        <v>28</v>
      </c>
      <c r="C65" s="70">
        <v>100</v>
      </c>
      <c r="D65" s="71">
        <v>100</v>
      </c>
      <c r="E65" s="71">
        <f>D65/C65*100</f>
        <v>100</v>
      </c>
      <c r="F65" s="25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</row>
    <row r="66" spans="1:18" ht="45" x14ac:dyDescent="0.25">
      <c r="A66" s="66" t="s">
        <v>144</v>
      </c>
      <c r="B66" s="72" t="s">
        <v>28</v>
      </c>
      <c r="C66" s="70">
        <v>100</v>
      </c>
      <c r="D66" s="71">
        <f>К2!E66</f>
        <v>100</v>
      </c>
      <c r="E66" s="71">
        <f t="shared" si="6"/>
        <v>100</v>
      </c>
      <c r="F66" s="25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</row>
    <row r="67" spans="1:18" ht="45" x14ac:dyDescent="0.25">
      <c r="A67" s="99" t="s">
        <v>32</v>
      </c>
      <c r="B67" s="100" t="s">
        <v>28</v>
      </c>
      <c r="C67" s="70">
        <v>100</v>
      </c>
      <c r="D67" s="71">
        <f>К2!E67</f>
        <v>100</v>
      </c>
      <c r="E67" s="71">
        <f t="shared" si="6"/>
        <v>100</v>
      </c>
      <c r="F67" s="25"/>
      <c r="G67" s="23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</row>
    <row r="68" spans="1:18" ht="30" x14ac:dyDescent="0.25">
      <c r="A68" s="80" t="s">
        <v>89</v>
      </c>
      <c r="B68" s="100" t="s">
        <v>28</v>
      </c>
      <c r="C68" s="70">
        <v>100</v>
      </c>
      <c r="D68" s="71">
        <v>100</v>
      </c>
      <c r="E68" s="71">
        <f t="shared" si="6"/>
        <v>100</v>
      </c>
      <c r="F68" s="25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</row>
    <row r="69" spans="1:18" ht="45" x14ac:dyDescent="0.25">
      <c r="A69" s="80" t="s">
        <v>90</v>
      </c>
      <c r="B69" s="100" t="s">
        <v>28</v>
      </c>
      <c r="C69" s="70">
        <v>100</v>
      </c>
      <c r="D69" s="71">
        <v>100</v>
      </c>
      <c r="E69" s="71">
        <f t="shared" si="6"/>
        <v>100</v>
      </c>
      <c r="F69" s="25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</row>
    <row r="70" spans="1:18" ht="30" x14ac:dyDescent="0.25">
      <c r="A70" s="183" t="s">
        <v>146</v>
      </c>
      <c r="B70" s="100" t="s">
        <v>28</v>
      </c>
      <c r="C70" s="70">
        <v>100</v>
      </c>
      <c r="D70" s="71">
        <v>100</v>
      </c>
      <c r="E70" s="71">
        <f t="shared" si="6"/>
        <v>100</v>
      </c>
      <c r="F70" s="25"/>
      <c r="G70" s="129"/>
      <c r="H70" s="129"/>
      <c r="I70" s="129"/>
      <c r="J70" s="129"/>
      <c r="K70" s="129"/>
      <c r="L70" s="129"/>
      <c r="M70" s="129"/>
      <c r="N70" s="129"/>
      <c r="O70" s="129"/>
      <c r="P70" s="129"/>
      <c r="Q70" s="129"/>
      <c r="R70" s="129"/>
    </row>
    <row r="71" spans="1:18" ht="29.25" customHeight="1" x14ac:dyDescent="0.25">
      <c r="A71" s="184"/>
      <c r="B71" s="100" t="s">
        <v>83</v>
      </c>
      <c r="C71" s="70">
        <v>100</v>
      </c>
      <c r="D71" s="71">
        <v>100</v>
      </c>
      <c r="E71" s="71">
        <f t="shared" si="6"/>
        <v>100</v>
      </c>
      <c r="F71" s="25"/>
      <c r="G71" s="129"/>
      <c r="H71" s="129"/>
      <c r="I71" s="129"/>
      <c r="J71" s="129"/>
      <c r="K71" s="129"/>
      <c r="L71" s="129"/>
      <c r="M71" s="129"/>
      <c r="N71" s="129"/>
      <c r="O71" s="129"/>
      <c r="P71" s="129"/>
      <c r="Q71" s="129"/>
      <c r="R71" s="129"/>
    </row>
    <row r="72" spans="1:18" ht="45" x14ac:dyDescent="0.25">
      <c r="A72" s="99" t="s">
        <v>33</v>
      </c>
      <c r="B72" s="100" t="s">
        <v>28</v>
      </c>
      <c r="C72" s="70">
        <v>100</v>
      </c>
      <c r="D72" s="71">
        <f>К2!E72</f>
        <v>100</v>
      </c>
      <c r="E72" s="71">
        <f t="shared" si="6"/>
        <v>100</v>
      </c>
      <c r="F72" s="25"/>
      <c r="G72" s="23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</row>
    <row r="73" spans="1:18" ht="30" x14ac:dyDescent="0.25">
      <c r="A73" s="99" t="s">
        <v>34</v>
      </c>
      <c r="B73" s="100" t="s">
        <v>28</v>
      </c>
      <c r="C73" s="70">
        <v>100</v>
      </c>
      <c r="D73" s="71">
        <f>К2!E73</f>
        <v>100</v>
      </c>
      <c r="E73" s="71">
        <f t="shared" si="6"/>
        <v>100</v>
      </c>
      <c r="F73" s="25"/>
      <c r="G73" s="23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</row>
    <row r="74" spans="1:18" ht="30" x14ac:dyDescent="0.25">
      <c r="A74" s="99" t="s">
        <v>35</v>
      </c>
      <c r="B74" s="100" t="s">
        <v>28</v>
      </c>
      <c r="C74" s="70">
        <v>100</v>
      </c>
      <c r="D74" s="71">
        <f>К2!E72</f>
        <v>100</v>
      </c>
      <c r="E74" s="71">
        <f t="shared" si="6"/>
        <v>100</v>
      </c>
      <c r="F74" s="25"/>
      <c r="G74" s="23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</row>
    <row r="75" spans="1:18" ht="60" x14ac:dyDescent="0.25">
      <c r="A75" s="28" t="s">
        <v>147</v>
      </c>
      <c r="B75" s="100" t="s">
        <v>28</v>
      </c>
      <c r="C75" s="70">
        <v>100</v>
      </c>
      <c r="D75" s="71">
        <v>100</v>
      </c>
      <c r="E75" s="71">
        <f t="shared" si="6"/>
        <v>100</v>
      </c>
      <c r="F75" s="25"/>
      <c r="G75" s="129"/>
      <c r="H75" s="129"/>
      <c r="I75" s="129"/>
      <c r="J75" s="129"/>
      <c r="K75" s="129"/>
      <c r="L75" s="129"/>
      <c r="M75" s="129"/>
      <c r="N75" s="129"/>
      <c r="O75" s="129"/>
      <c r="P75" s="129"/>
      <c r="Q75" s="129"/>
      <c r="R75" s="129"/>
    </row>
    <row r="76" spans="1:18" ht="45" x14ac:dyDescent="0.25">
      <c r="A76" s="99" t="s">
        <v>36</v>
      </c>
      <c r="B76" s="100" t="s">
        <v>28</v>
      </c>
      <c r="C76" s="70">
        <v>100</v>
      </c>
      <c r="D76" s="71">
        <f>К2!E73</f>
        <v>100</v>
      </c>
      <c r="E76" s="71">
        <f t="shared" si="6"/>
        <v>100</v>
      </c>
      <c r="F76" s="25"/>
      <c r="G76" s="23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</row>
    <row r="77" spans="1:18" ht="105" x14ac:dyDescent="0.25">
      <c r="A77" s="99" t="s">
        <v>37</v>
      </c>
      <c r="B77" s="100" t="s">
        <v>28</v>
      </c>
      <c r="C77" s="4">
        <v>100</v>
      </c>
      <c r="D77" s="5">
        <f>К2!E77</f>
        <v>100</v>
      </c>
      <c r="E77" s="71">
        <f t="shared" si="6"/>
        <v>100</v>
      </c>
      <c r="F77" s="25"/>
      <c r="G77" s="23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</row>
    <row r="78" spans="1:18" ht="30" x14ac:dyDescent="0.25">
      <c r="A78" s="99" t="s">
        <v>38</v>
      </c>
      <c r="B78" s="100" t="s">
        <v>28</v>
      </c>
      <c r="C78" s="4">
        <v>100</v>
      </c>
      <c r="D78" s="5">
        <f>К2!E78</f>
        <v>99.568205572154014</v>
      </c>
      <c r="E78" s="71">
        <f t="shared" si="6"/>
        <v>99.568205572154014</v>
      </c>
      <c r="F78" s="25"/>
      <c r="G78" s="23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</row>
    <row r="79" spans="1:18" ht="30" x14ac:dyDescent="0.25">
      <c r="A79" s="99" t="s">
        <v>39</v>
      </c>
      <c r="B79" s="100" t="s">
        <v>28</v>
      </c>
      <c r="C79" s="4">
        <v>100</v>
      </c>
      <c r="D79" s="5">
        <f>К2!E79</f>
        <v>100</v>
      </c>
      <c r="E79" s="71">
        <f t="shared" si="6"/>
        <v>100</v>
      </c>
      <c r="F79" s="25"/>
      <c r="G79" s="23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</row>
    <row r="80" spans="1:18" ht="15.75" x14ac:dyDescent="0.25">
      <c r="A80" s="207" t="s">
        <v>22</v>
      </c>
      <c r="B80" s="208"/>
      <c r="C80" s="208"/>
      <c r="D80" s="209"/>
      <c r="E80" s="71">
        <f>(E63+E64+E65+E66+E67+E68+E69+E70+E71+E72+E73+E74+E75+E76+E77+E78+E79)/17</f>
        <v>99.974600327773771</v>
      </c>
      <c r="F80" s="71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</row>
    <row r="81" spans="1:18" ht="15.75" x14ac:dyDescent="0.25">
      <c r="A81" s="210" t="s">
        <v>30</v>
      </c>
      <c r="B81" s="211"/>
      <c r="C81" s="211"/>
      <c r="D81" s="212"/>
      <c r="E81" s="71">
        <f>(E63+E64+E65+E66+E67+E68+E69+E70+E72+E73+E74+E75+E76+E77+E78+E79)/16</f>
        <v>99.973012848259629</v>
      </c>
      <c r="F81" s="71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</row>
    <row r="82" spans="1:18" ht="15.75" x14ac:dyDescent="0.25">
      <c r="A82" s="210" t="s">
        <v>31</v>
      </c>
      <c r="B82" s="211"/>
      <c r="C82" s="211"/>
      <c r="D82" s="212"/>
      <c r="E82" s="120">
        <f>E71</f>
        <v>100</v>
      </c>
      <c r="F82" s="71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</row>
    <row r="83" spans="1:18" x14ac:dyDescent="0.25">
      <c r="A83" s="221" t="s">
        <v>40</v>
      </c>
      <c r="B83" s="222"/>
      <c r="C83" s="222"/>
      <c r="D83" s="222"/>
      <c r="E83" s="222"/>
      <c r="F83" s="223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</row>
    <row r="84" spans="1:18" ht="15.75" x14ac:dyDescent="0.25">
      <c r="A84" s="207" t="s">
        <v>22</v>
      </c>
      <c r="B84" s="208"/>
      <c r="C84" s="208"/>
      <c r="D84" s="209"/>
      <c r="E84" s="82">
        <f>(E80+E59+E50+E20)/4</f>
        <v>99.447180038784495</v>
      </c>
      <c r="F84" s="8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</row>
    <row r="85" spans="1:18" ht="15.75" x14ac:dyDescent="0.25">
      <c r="A85" s="210" t="s">
        <v>30</v>
      </c>
      <c r="B85" s="211"/>
      <c r="C85" s="211"/>
      <c r="D85" s="212"/>
      <c r="E85" s="71">
        <f>(E81+E60+E51+E21)/4</f>
        <v>99.9932532120649</v>
      </c>
      <c r="F85" s="71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</row>
    <row r="86" spans="1:18" ht="15.75" x14ac:dyDescent="0.25">
      <c r="A86" s="105"/>
      <c r="B86" s="106"/>
      <c r="C86" s="106"/>
      <c r="D86" s="107" t="s">
        <v>87</v>
      </c>
      <c r="E86" s="71">
        <v>100</v>
      </c>
      <c r="F86" s="71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</row>
    <row r="87" spans="1:18" ht="15.75" x14ac:dyDescent="0.25">
      <c r="A87" s="210" t="s">
        <v>31</v>
      </c>
      <c r="B87" s="211"/>
      <c r="C87" s="211"/>
      <c r="D87" s="212"/>
      <c r="E87" s="71">
        <f>(E53+E22+E61)/3</f>
        <v>98.814290219411234</v>
      </c>
      <c r="F87" s="71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</row>
    <row r="88" spans="1:18" ht="15.75" hidden="1" x14ac:dyDescent="0.25">
      <c r="A88" s="175" t="s">
        <v>68</v>
      </c>
      <c r="B88" s="217"/>
      <c r="C88" s="217"/>
      <c r="D88" s="176"/>
      <c r="E88" s="5">
        <v>100</v>
      </c>
      <c r="F88" s="5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</row>
    <row r="89" spans="1:18" x14ac:dyDescent="0.25">
      <c r="A89" s="2"/>
      <c r="B89" s="9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</row>
    <row r="90" spans="1:18" ht="15.75" x14ac:dyDescent="0.25">
      <c r="A90" s="127"/>
      <c r="B90" s="127"/>
      <c r="C90" s="127"/>
      <c r="D90" s="127"/>
      <c r="E90" s="127"/>
      <c r="F90" s="127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</row>
    <row r="91" spans="1:18" ht="15.75" x14ac:dyDescent="0.25">
      <c r="A91" s="127"/>
      <c r="B91" s="127"/>
      <c r="C91" s="127"/>
      <c r="D91" s="127"/>
      <c r="E91" s="127" t="s">
        <v>91</v>
      </c>
      <c r="F91" s="127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</row>
    <row r="92" spans="1:18" ht="15.75" x14ac:dyDescent="0.25">
      <c r="A92" s="128" t="s">
        <v>120</v>
      </c>
      <c r="B92" s="127"/>
      <c r="C92" s="127"/>
      <c r="D92" s="127"/>
      <c r="E92" s="127"/>
      <c r="F92" s="127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</row>
    <row r="93" spans="1:18" x14ac:dyDescent="0.25">
      <c r="A93" s="2"/>
      <c r="B93" s="9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</row>
    <row r="94" spans="1:18" x14ac:dyDescent="0.25">
      <c r="A94" s="2"/>
      <c r="B94" s="9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</row>
    <row r="95" spans="1:18" x14ac:dyDescent="0.25">
      <c r="A95" s="2"/>
      <c r="B95" s="9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</row>
    <row r="96" spans="1:18" x14ac:dyDescent="0.25">
      <c r="A96" s="2"/>
      <c r="B96" s="9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</row>
    <row r="97" spans="1:18" x14ac:dyDescent="0.25">
      <c r="A97" s="146" t="s">
        <v>153</v>
      </c>
      <c r="B97" s="9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</row>
    <row r="98" spans="1:18" x14ac:dyDescent="0.25">
      <c r="A98" s="2"/>
      <c r="B98" s="9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</row>
    <row r="99" spans="1:18" x14ac:dyDescent="0.25">
      <c r="A99" s="2"/>
      <c r="B99" s="9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</row>
    <row r="100" spans="1:18" x14ac:dyDescent="0.25">
      <c r="A100" s="2"/>
      <c r="B100" s="9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</row>
    <row r="101" spans="1:18" x14ac:dyDescent="0.25">
      <c r="A101" s="2"/>
      <c r="B101" s="9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</row>
    <row r="102" spans="1:18" x14ac:dyDescent="0.25">
      <c r="A102" s="2"/>
      <c r="B102" s="9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</row>
    <row r="103" spans="1:18" x14ac:dyDescent="0.25">
      <c r="A103" s="2"/>
      <c r="B103" s="9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</row>
    <row r="104" spans="1:18" x14ac:dyDescent="0.25">
      <c r="A104" s="2"/>
      <c r="B104" s="9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</row>
    <row r="105" spans="1:18" x14ac:dyDescent="0.25">
      <c r="A105" s="2"/>
      <c r="B105" s="9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</row>
    <row r="106" spans="1:18" x14ac:dyDescent="0.25">
      <c r="A106" s="2"/>
      <c r="B106" s="9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</row>
    <row r="107" spans="1:18" x14ac:dyDescent="0.25">
      <c r="A107" s="2"/>
      <c r="B107" s="9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</row>
    <row r="108" spans="1:18" x14ac:dyDescent="0.25">
      <c r="A108" s="2"/>
      <c r="B108" s="9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</row>
    <row r="109" spans="1:18" x14ac:dyDescent="0.25">
      <c r="A109" s="2"/>
      <c r="B109" s="9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</row>
    <row r="110" spans="1:18" x14ac:dyDescent="0.25">
      <c r="A110" s="2"/>
      <c r="B110" s="9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</row>
    <row r="111" spans="1:18" x14ac:dyDescent="0.25">
      <c r="A111" s="2"/>
      <c r="B111" s="9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</row>
    <row r="112" spans="1:18" x14ac:dyDescent="0.25">
      <c r="A112" s="2"/>
      <c r="B112" s="9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</row>
    <row r="113" spans="1:18" x14ac:dyDescent="0.25">
      <c r="A113" s="2"/>
      <c r="B113" s="9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</row>
    <row r="114" spans="1:18" x14ac:dyDescent="0.25">
      <c r="A114" s="2"/>
      <c r="B114" s="9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</row>
    <row r="115" spans="1:18" x14ac:dyDescent="0.25">
      <c r="A115" s="2"/>
      <c r="B115" s="9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</row>
    <row r="116" spans="1:18" x14ac:dyDescent="0.25">
      <c r="A116" s="2"/>
      <c r="B116" s="9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</row>
    <row r="117" spans="1:18" x14ac:dyDescent="0.25">
      <c r="A117" s="2"/>
      <c r="B117" s="9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</row>
    <row r="118" spans="1:18" x14ac:dyDescent="0.25">
      <c r="A118" s="2"/>
      <c r="B118" s="9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</row>
    <row r="119" spans="1:18" x14ac:dyDescent="0.25">
      <c r="A119" s="2"/>
      <c r="B119" s="9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</row>
    <row r="120" spans="1:18" x14ac:dyDescent="0.25">
      <c r="A120" s="2"/>
      <c r="B120" s="9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</row>
    <row r="121" spans="1:18" x14ac:dyDescent="0.25">
      <c r="A121" s="2"/>
      <c r="B121" s="9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</row>
    <row r="122" spans="1:18" x14ac:dyDescent="0.25">
      <c r="A122" s="2"/>
      <c r="B122" s="9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</row>
  </sheetData>
  <mergeCells count="40">
    <mergeCell ref="A88:D88"/>
    <mergeCell ref="A84:D84"/>
    <mergeCell ref="A85:D85"/>
    <mergeCell ref="A87:D87"/>
    <mergeCell ref="A62:F62"/>
    <mergeCell ref="A83:F83"/>
    <mergeCell ref="A82:D82"/>
    <mergeCell ref="A80:D80"/>
    <mergeCell ref="A81:D81"/>
    <mergeCell ref="A70:A71"/>
    <mergeCell ref="A50:D50"/>
    <mergeCell ref="A56:A57"/>
    <mergeCell ref="A61:D61"/>
    <mergeCell ref="A53:D53"/>
    <mergeCell ref="A55:F55"/>
    <mergeCell ref="A59:D59"/>
    <mergeCell ref="A60:D60"/>
    <mergeCell ref="A51:D51"/>
    <mergeCell ref="A54:D54"/>
    <mergeCell ref="E1:F1"/>
    <mergeCell ref="A8:F8"/>
    <mergeCell ref="A3:E3"/>
    <mergeCell ref="A5:E5"/>
    <mergeCell ref="A33:A34"/>
    <mergeCell ref="A23:F23"/>
    <mergeCell ref="A9:A10"/>
    <mergeCell ref="A24:A25"/>
    <mergeCell ref="A26:A28"/>
    <mergeCell ref="A29:A30"/>
    <mergeCell ref="A20:D20"/>
    <mergeCell ref="A21:D21"/>
    <mergeCell ref="A22:D22"/>
    <mergeCell ref="A11:A12"/>
    <mergeCell ref="A13:A14"/>
    <mergeCell ref="I13:I14"/>
    <mergeCell ref="A15:A16"/>
    <mergeCell ref="A31:A32"/>
    <mergeCell ref="A43:A44"/>
    <mergeCell ref="A45:A47"/>
    <mergeCell ref="A37:A38"/>
  </mergeCells>
  <pageMargins left="0.70866141732283472" right="0.70866141732283472" top="0.74803149606299213" bottom="0.74803149606299213" header="0.31496062992125984" footer="0.31496062992125984"/>
  <pageSetup paperSize="9" scale="44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итог</vt:lpstr>
      <vt:lpstr>К1</vt:lpstr>
      <vt:lpstr>К2</vt:lpstr>
      <vt:lpstr>К3</vt:lpstr>
      <vt:lpstr>итог!Область_печати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2021-02-10T07:19:57Z</dcterms:modified>
</cp:coreProperties>
</file>